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lases\"/>
    </mc:Choice>
  </mc:AlternateContent>
  <xr:revisionPtr revIDLastSave="0" documentId="13_ncr:1_{F5E5E4A5-9F8B-4887-B9D9-AA9D4CF84660}" xr6:coauthVersionLast="47" xr6:coauthVersionMax="47" xr10:uidLastSave="{00000000-0000-0000-0000-000000000000}"/>
  <bookViews>
    <workbookView xWindow="-108" yWindow="-108" windowWidth="23256" windowHeight="12456" activeTab="3" xr2:uid="{053B1B9A-306A-4C25-B0D4-7AE4B4C6E57C}"/>
  </bookViews>
  <sheets>
    <sheet name="Hoja4" sheetId="4" r:id="rId1"/>
    <sheet name="varMPD" sheetId="1" r:id="rId2"/>
    <sheet name="ejeMPD" sheetId="2" r:id="rId3"/>
    <sheet name="var mo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3" l="1"/>
  <c r="H52" i="3"/>
  <c r="H51" i="3"/>
  <c r="H32" i="3"/>
  <c r="E32" i="3"/>
  <c r="I5" i="3"/>
  <c r="H61" i="1"/>
  <c r="H60" i="1"/>
  <c r="C55" i="1"/>
  <c r="H55" i="1"/>
  <c r="H54" i="1"/>
  <c r="J54" i="1"/>
  <c r="J52" i="1"/>
  <c r="G37" i="1"/>
  <c r="G35" i="1"/>
  <c r="G24" i="1"/>
  <c r="G23" i="1"/>
  <c r="G22" i="1"/>
  <c r="G18" i="1"/>
  <c r="G20" i="1" s="1"/>
  <c r="C20" i="1"/>
</calcChain>
</file>

<file path=xl/sharedStrings.xml><?xml version="1.0" encoding="utf-8"?>
<sst xmlns="http://schemas.openxmlformats.org/spreadsheetml/2006/main" count="186" uniqueCount="147">
  <si>
    <t>Compra No.</t>
  </si>
  <si>
    <t>Cantidad (metros)</t>
  </si>
  <si>
    <t>Precio</t>
  </si>
  <si>
    <t>Total</t>
  </si>
  <si>
    <t xml:space="preserve">total </t>
  </si>
  <si>
    <t>Ejemplo, la empresa de confecciones “La Poderosa” produce una prenda, que es un pantalón multifunción, que necesita 1,30 metros de tela y el precio estándar fijado es de USD 15,40 el metro. Durante el periodo se han realizado las siguientes compras en cantidad y en precio:</t>
  </si>
  <si>
    <t xml:space="preserve">Variación= </t>
  </si>
  <si>
    <t xml:space="preserve">Precio </t>
  </si>
  <si>
    <t>(Precio real  unit-</t>
  </si>
  <si>
    <t>Precio  unit. Estándar )*</t>
  </si>
  <si>
    <t>Cantidad real comprada</t>
  </si>
  <si>
    <t xml:space="preserve">Favorable </t>
  </si>
  <si>
    <t>El resultado es negativo , debido a que el precio real es menor a el precio estandar</t>
  </si>
  <si>
    <t xml:space="preserve">Se debe tomar en cuenta en la fórmula el total de la mPD comprada, no utilizada </t>
  </si>
  <si>
    <t>debido a que la compra da origen a la variación y no utilización</t>
  </si>
  <si>
    <t xml:space="preserve">Variación de precio </t>
  </si>
  <si>
    <t xml:space="preserve">Variación eficiencia de MPD = </t>
  </si>
  <si>
    <t xml:space="preserve">(Cantidad real utilizada - </t>
  </si>
  <si>
    <t xml:space="preserve">Cantidad estándar permitida)* Precio estándar </t>
  </si>
  <si>
    <t>Cantidad estándar permitida=</t>
  </si>
  <si>
    <t xml:space="preserve">Cantidad estándar por unidad * la producción equivalente </t>
  </si>
  <si>
    <t>Variación desfavorble debido a que se utilizó mas materia prima que la que se permitió y esto provoca un gasto</t>
  </si>
  <si>
    <t xml:space="preserve">CONTABILIZACION </t>
  </si>
  <si>
    <t xml:space="preserve">EJEMPLO </t>
  </si>
  <si>
    <t xml:space="preserve">La empresa “Karma” fabrica jarrones de cerámica y utiliza un sistema de costeo estándar. Durante el mes de abril se elaboraron 2000 jarrones. Los materiales directos utilizados fueron 4400 kg. Los estándares de MPD son: 2kg de MPD por unidad a USD 15 el Kg.  La empresa compro 5000 kg a USD 16,50 por unidad, resultado USD 82.500.  </t>
  </si>
  <si>
    <t xml:space="preserve">Variaçión en precio = </t>
  </si>
  <si>
    <t>(16,5 - 15 ) *5000</t>
  </si>
  <si>
    <t>(D)</t>
  </si>
  <si>
    <t xml:space="preserve">Variación en eficiencia </t>
  </si>
  <si>
    <t>( 4400 kg- 4000 kg ) *15</t>
  </si>
  <si>
    <t>DEBE</t>
  </si>
  <si>
    <t>HABER</t>
  </si>
  <si>
    <t>Inventarios de MPD</t>
  </si>
  <si>
    <t xml:space="preserve">Variación en precio </t>
  </si>
  <si>
    <t>Cuentas por pagar</t>
  </si>
  <si>
    <t>Inventario de producción en proceso</t>
  </si>
  <si>
    <t xml:space="preserve">Comprobación </t>
  </si>
  <si>
    <t>5000 kg X 16,50  = USD 82500</t>
  </si>
  <si>
    <t>5000 kg x 15,00 = USD 75000</t>
  </si>
  <si>
    <t xml:space="preserve">Diferencia = </t>
  </si>
  <si>
    <r>
      <t xml:space="preserve">      USD 7500 diferencia desfavorable (</t>
    </r>
    <r>
      <rPr>
        <sz val="9"/>
        <color rgb="FF000000"/>
        <rFont val="Cambria"/>
        <family val="1"/>
      </rPr>
      <t>valor real es más alto que estándar</t>
    </r>
    <r>
      <rPr>
        <sz val="11"/>
        <color rgb="FF000000"/>
        <rFont val="Cambria"/>
        <family val="1"/>
      </rPr>
      <t>)</t>
    </r>
  </si>
  <si>
    <t xml:space="preserve"> Eficiencia</t>
  </si>
  <si>
    <t>4400 kg * 15,00 = USD 66000</t>
  </si>
  <si>
    <t>4000 Kg * 15,00 = USD 60000</t>
  </si>
  <si>
    <t xml:space="preserve">Diferencia  </t>
  </si>
  <si>
    <r>
      <t xml:space="preserve">      USD   6000 diferencia desfavorable (</t>
    </r>
    <r>
      <rPr>
        <sz val="9"/>
        <color rgb="FF000000"/>
        <rFont val="Cambria"/>
        <family val="1"/>
      </rPr>
      <t>valor real es más alto que estándar</t>
    </r>
    <r>
      <rPr>
        <sz val="11"/>
        <color rgb="FF000000"/>
        <rFont val="Cambria"/>
        <family val="1"/>
      </rPr>
      <t>)</t>
    </r>
  </si>
  <si>
    <t xml:space="preserve">Ejemplo:  La empresa “ El mimbre” elabora y vende muebles de mimbre; el estándar para una silla específica es MPD 2 metros2 a USD 5 el metro2. Los datos de la producción real fueron: unidades producidas 2000; metros2 de MPD utilizada 3700; precio por metro USD 5,10. Calcular las variaciones de MPD y contabilizar.  
</t>
  </si>
  <si>
    <t xml:space="preserve">Calculo de la cantidad estándar: </t>
  </si>
  <si>
    <t>Unidades producidas  X costo estándar= 2000 * 2m2 = 4000 m2 de mimbre</t>
  </si>
  <si>
    <t xml:space="preserve">Calculo de las variaciones: </t>
  </si>
  <si>
    <t xml:space="preserve">Variación en precio= (Precio real – Precio estándar) * cantidad real </t>
  </si>
  <si>
    <t>Variación en precio= (5,10 -5) * 3700</t>
  </si>
  <si>
    <t xml:space="preserve">Variación de precio= 370 (D) se pagó más caro de lo esperado </t>
  </si>
  <si>
    <t xml:space="preserve">Variación en eficiencia= (Cantidad real-Cantidad estándar) * Precio estándar </t>
  </si>
  <si>
    <t>Variación en eficiencia= (3700m2 – 4000m2 ) * 5</t>
  </si>
  <si>
    <t xml:space="preserve">Variación en eficiencia= 1500 (F) se uso menos material de lo esperado </t>
  </si>
  <si>
    <t xml:space="preserve">Variación total = Variación Precio + Variación de eficiencia  </t>
  </si>
  <si>
    <t xml:space="preserve">Variación total =  370  -  1500  = 1130 </t>
  </si>
  <si>
    <t>Costo estándar permitido = 4000 mt2 * usd 5 = USD 20 000</t>
  </si>
  <si>
    <t xml:space="preserve">Costo real </t>
  </si>
  <si>
    <t xml:space="preserve">      = 3700 mt2 * 5,10   = USD 18 870 </t>
  </si>
  <si>
    <t xml:space="preserve">Diferencia </t>
  </si>
  <si>
    <t xml:space="preserve">     </t>
  </si>
  <si>
    <t xml:space="preserve">                             = USD  1 130 </t>
  </si>
  <si>
    <t xml:space="preserve">18 870 </t>
  </si>
  <si>
    <t>Tipo de variación</t>
  </si>
  <si>
    <t>Naturaleza de la cuenta</t>
  </si>
  <si>
    <t>Efecto</t>
  </si>
  <si>
    <t>Favorable</t>
  </si>
  <si>
    <t>Acreedora (resultado positivo)</t>
  </si>
  <si>
    <t>Incrementa la utilidad</t>
  </si>
  <si>
    <t>Desfavorable</t>
  </si>
  <si>
    <t>Deudora (resultado negativo)</t>
  </si>
  <si>
    <t>Disminuye la utilidad</t>
  </si>
  <si>
    <t>Variacion tarifa MOD=</t>
  </si>
  <si>
    <t xml:space="preserve">(Tarifa por hora real - </t>
  </si>
  <si>
    <t xml:space="preserve">Tarifa por hor estándar) * Cantidad de Horas de MOD reales trabajadas </t>
  </si>
  <si>
    <t xml:space="preserve">Ejemplo: </t>
  </si>
  <si>
    <t>La empresa industrial Stanford Industrias, presenta los siguientes datos:</t>
  </si>
  <si>
    <t xml:space="preserve">Estándar de MOD:  USD 4 por hora </t>
  </si>
  <si>
    <t xml:space="preserve">Costo total de MOD para el período contable: USD 31365 y total horas trabajadas reales 6970. </t>
  </si>
  <si>
    <t xml:space="preserve">El dato de las tarifa real no se lo tiene directamente, sin embargo se lo puede calcular de los datos generales : </t>
  </si>
  <si>
    <t xml:space="preserve">Tarifa real de MOD = </t>
  </si>
  <si>
    <t xml:space="preserve">Variación de tarifa MOD= (Tarifa Real – Tarifa estándar)* Horas reales de MOD </t>
  </si>
  <si>
    <t xml:space="preserve">Variación de tarifa MOD= (USD 4,5 – USD 4)* 6970 </t>
  </si>
  <si>
    <t xml:space="preserve">Variación de tarifa MOD = USD 3485, (desfavorable) debido a que se pagó más dinero de lo que se tenía predeterminado. </t>
  </si>
  <si>
    <t>Variacion de eficiencia</t>
  </si>
  <si>
    <t xml:space="preserve">Variación de eficiencia= </t>
  </si>
  <si>
    <t>(Horas MOD reales trabajadas  -</t>
  </si>
  <si>
    <t>Horas MOD estándar permitidas )*</t>
  </si>
  <si>
    <t>Tarifa salarial estándar de MOD</t>
  </si>
  <si>
    <t xml:space="preserve">La empresa Stanford Industrias, presenta los siguientes datos: </t>
  </si>
  <si>
    <t xml:space="preserve">Estándar de horas de MOD: 6700 horas </t>
  </si>
  <si>
    <t xml:space="preserve">Variación de eficiencia de MOD= (H reales de MOD- Horas estándar MOD)* tarifa estándar </t>
  </si>
  <si>
    <t>Variación de eficiencia de MOD= (6970horas  – 6700horas )* USD 4</t>
  </si>
  <si>
    <t xml:space="preserve">Variación de eficiencia de MOD= USD 1080 (desfavorable) se utilizaron más horas de las que se predeterminaron. </t>
  </si>
  <si>
    <t xml:space="preserve">Retomando el ejemplo de la empresa “El mimbre”, para el ejemplo, os datos de la producción real fueron: unidades producidas 2000. Además, se conoce que las horas reales de MOD fuero 3250 a un costo total de USD 66300. Los  estándares de MOD son: el tiempo estándar de MOD permitido para elaborar una silla es de 1,5 horas y el costo estándar de MOD es de USD 20. Calcular los estándares y contabilizarlos </t>
  </si>
  <si>
    <t xml:space="preserve">Variación de Tarifa: </t>
  </si>
  <si>
    <t xml:space="preserve">El calculo de la tarifa real resulta de : </t>
  </si>
  <si>
    <t xml:space="preserve">Tarifa real = </t>
  </si>
  <si>
    <t xml:space="preserve">Variación de tarifa MOD= (USD 20,4 – USD 20)*3250 </t>
  </si>
  <si>
    <t>Variación de tarifa MOD = USD1300, (D)</t>
  </si>
  <si>
    <r>
      <t xml:space="preserve">Variación de eficiencia de MOD= </t>
    </r>
    <r>
      <rPr>
        <sz val="9"/>
        <color rgb="FF000000"/>
        <rFont val="Cambria"/>
        <family val="1"/>
      </rPr>
      <t xml:space="preserve">(H reales de MOD- Horas estándar MOD)* tarifa estándar </t>
    </r>
  </si>
  <si>
    <t>Horas estándar totales = 2000 sillas * 1,5 horas = 3000 horas</t>
  </si>
  <si>
    <t xml:space="preserve"> </t>
  </si>
  <si>
    <t xml:space="preserve">Variación de eficiencia de MOD= (3250horas- 3000 horas) * USD 20 </t>
  </si>
  <si>
    <t xml:space="preserve"> Variación de eficiencia de MOD= USD 5000. (D)</t>
  </si>
  <si>
    <t>Variación en Tarifa</t>
  </si>
  <si>
    <t xml:space="preserve">Salarios por pagar </t>
  </si>
  <si>
    <t>Costo estándar permitido = 3000 horas * usd 20 = USD 60 000</t>
  </si>
  <si>
    <t xml:space="preserve">      = 3250 horas * 20,40   = USD 66300</t>
  </si>
  <si>
    <t xml:space="preserve">COSTEO ESTANDAR </t>
  </si>
  <si>
    <t>VARIACIONES  DE  MATERIA PRIMA DIRECTA</t>
  </si>
  <si>
    <t xml:space="preserve">Variacion  de precio </t>
  </si>
  <si>
    <t>Variación  en eficiciencia</t>
  </si>
  <si>
    <t>Estandar</t>
  </si>
  <si>
    <t xml:space="preserve">Cantidad </t>
  </si>
  <si>
    <t xml:space="preserve">metros / unidad </t>
  </si>
  <si>
    <t xml:space="preserve">$/ metro </t>
  </si>
  <si>
    <t xml:space="preserve">Precio Real </t>
  </si>
  <si>
    <t xml:space="preserve">Precio Estandar </t>
  </si>
  <si>
    <t>( 15,34 - 15,40 )*15000 = - 850</t>
  </si>
  <si>
    <t>Variación de cantidad  MPD</t>
  </si>
  <si>
    <t>(15000-14700)*15,40</t>
  </si>
  <si>
    <t xml:space="preserve">Desfavorable </t>
  </si>
  <si>
    <t xml:space="preserve">MPD  utilizada </t>
  </si>
  <si>
    <t xml:space="preserve">Unidades </t>
  </si>
  <si>
    <t>kg</t>
  </si>
  <si>
    <t>Estandares</t>
  </si>
  <si>
    <t>$/kg</t>
  </si>
  <si>
    <t xml:space="preserve">Costo estandar </t>
  </si>
  <si>
    <t xml:space="preserve">Cantidad Comprada </t>
  </si>
  <si>
    <t xml:space="preserve">Tasa </t>
  </si>
  <si>
    <t xml:space="preserve">$/ hora </t>
  </si>
  <si>
    <t xml:space="preserve">unidades producidas </t>
  </si>
  <si>
    <t>Horas reales MOD</t>
  </si>
  <si>
    <t xml:space="preserve">Costo total real </t>
  </si>
  <si>
    <t xml:space="preserve">Estandar MOD </t>
  </si>
  <si>
    <t xml:space="preserve">Tiempo </t>
  </si>
  <si>
    <t xml:space="preserve">horas </t>
  </si>
  <si>
    <t xml:space="preserve">Costo unit real </t>
  </si>
  <si>
    <t>Tarifa estándar</t>
  </si>
  <si>
    <t xml:space="preserve">Horas estandar </t>
  </si>
  <si>
    <t xml:space="preserve">h estandar </t>
  </si>
  <si>
    <t xml:space="preserve"> c hora estandar </t>
  </si>
  <si>
    <t>Variación total =  1300  +  5000  = 6300</t>
  </si>
  <si>
    <t xml:space="preserve">                                   = USD  6300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</si>
</sst>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&quot;$&quot;\-#,##0.00"/>
    <numFmt numFmtId="44" formatCode="_ &quot;$&quot;* #,##0.00_ ;_ &quot;$&quot;* \-#,##0.00_ ;_ &quot;$&quot;* &quot;-&quot;??_ ;_ @_ "/>
    <numFmt numFmtId="43" formatCode="_ * #,##0.00_ ;_ * \-#,##0.00_ ;_ * &quot;-&quot;??_ ;_ @_ "/>
    <numFmt numFmtId="169" formatCode="_ * #,##0_ ;_ * \-#,##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mbria"/>
      <family val="1"/>
    </font>
    <font>
      <i/>
      <sz val="11"/>
      <color theme="1"/>
      <name val="Aptos Narrow"/>
      <family val="2"/>
      <scheme val="minor"/>
    </font>
    <font>
      <sz val="9"/>
      <color rgb="FF000000"/>
      <name val="Cambria"/>
      <family val="1"/>
    </font>
    <font>
      <b/>
      <sz val="11"/>
      <color rgb="FF000000"/>
      <name val="Cambria"/>
      <family val="1"/>
    </font>
    <font>
      <sz val="2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8" fontId="3" fillId="0" borderId="4" xfId="0" applyNumberFormat="1" applyFont="1" applyBorder="1" applyAlignment="1">
      <alignment horizontal="justify" vertical="center" wrapText="1"/>
    </xf>
    <xf numFmtId="4" fontId="3" fillId="0" borderId="4" xfId="0" applyNumberFormat="1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/>
    <xf numFmtId="0" fontId="4" fillId="0" borderId="0" xfId="0" applyFont="1"/>
    <xf numFmtId="44" fontId="0" fillId="0" borderId="0" xfId="2" applyFont="1"/>
    <xf numFmtId="0" fontId="3" fillId="0" borderId="0" xfId="0" applyFont="1" applyAlignment="1">
      <alignment horizontal="left" vertical="center" indent="6"/>
    </xf>
    <xf numFmtId="0" fontId="0" fillId="0" borderId="0" xfId="0" applyAlignment="1">
      <alignment horizontal="left" wrapText="1"/>
    </xf>
    <xf numFmtId="43" fontId="3" fillId="0" borderId="0" xfId="1" applyFont="1" applyAlignment="1">
      <alignment horizontal="left" vertical="center" indent="6"/>
    </xf>
    <xf numFmtId="43" fontId="0" fillId="0" borderId="0" xfId="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indent="6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9" fontId="3" fillId="0" borderId="0" xfId="1" applyNumberFormat="1" applyFont="1" applyAlignment="1">
      <alignment horizontal="left" vertical="center" indent="6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44" fontId="0" fillId="0" borderId="0" xfId="0" applyNumberFormat="1"/>
    <xf numFmtId="0" fontId="8" fillId="0" borderId="0" xfId="0" applyFont="1"/>
    <xf numFmtId="43" fontId="6" fillId="0" borderId="0" xfId="1" applyFont="1" applyAlignment="1">
      <alignment horizontal="left" vertical="center" indent="6"/>
    </xf>
    <xf numFmtId="0" fontId="3" fillId="0" borderId="0" xfId="0" applyFont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414745</xdr:colOff>
          <xdr:row>14</xdr:row>
          <xdr:rowOff>218803</xdr:rowOff>
        </xdr:from>
        <xdr:to>
          <xdr:col>14</xdr:col>
          <xdr:colOff>136070</xdr:colOff>
          <xdr:row>18</xdr:row>
          <xdr:rowOff>180703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03B5D2F-1D81-8FA1-A4DC-F9B6491417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ECE9E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1382486</xdr:colOff>
      <xdr:row>53</xdr:row>
      <xdr:rowOff>157843</xdr:rowOff>
    </xdr:from>
    <xdr:to>
      <xdr:col>3</xdr:col>
      <xdr:colOff>527957</xdr:colOff>
      <xdr:row>61</xdr:row>
      <xdr:rowOff>38100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167E3EE6-70DF-63C4-BB2A-C55D4ED4C95B}"/>
            </a:ext>
          </a:extLst>
        </xdr:cNvPr>
        <xdr:cNvCxnSpPr/>
      </xdr:nvCxnSpPr>
      <xdr:spPr>
        <a:xfrm>
          <a:off x="3537857" y="10624457"/>
          <a:ext cx="560614" cy="136071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</xdr:colOff>
      <xdr:row>9</xdr:row>
      <xdr:rowOff>160020</xdr:rowOff>
    </xdr:from>
    <xdr:to>
      <xdr:col>2</xdr:col>
      <xdr:colOff>251460</xdr:colOff>
      <xdr:row>11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35014E-2394-9551-D19C-0E61E1CF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805940"/>
          <a:ext cx="121158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1303020</xdr:colOff>
      <xdr:row>32</xdr:row>
      <xdr:rowOff>175260</xdr:rowOff>
    </xdr:from>
    <xdr:to>
      <xdr:col>1</xdr:col>
      <xdr:colOff>1127760</xdr:colOff>
      <xdr:row>34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34A243-6D05-ABA3-5DD3-DC9C7100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7185660"/>
          <a:ext cx="12954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3C6A-AEAB-461A-9B71-AB82AB488AD1}">
  <dimension ref="A1"/>
  <sheetViews>
    <sheetView workbookViewId="0">
      <selection activeCell="A3" sqref="A3"/>
    </sheetView>
  </sheetViews>
  <sheetFormatPr baseColWidth="10" defaultRowHeight="14.4" x14ac:dyDescent="0.3"/>
  <sheetData>
    <row r="1" spans="1:1" ht="33.6" x14ac:dyDescent="0.65">
      <c r="A1" s="34" t="s">
        <v>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7E97-7FC0-432C-BC19-E8BA27E0E847}">
  <dimension ref="A2:K78"/>
  <sheetViews>
    <sheetView zoomScale="140" zoomScaleNormal="140" workbookViewId="0">
      <selection activeCell="C7" sqref="C7"/>
    </sheetView>
  </sheetViews>
  <sheetFormatPr baseColWidth="10" defaultRowHeight="14.4" x14ac:dyDescent="0.3"/>
  <cols>
    <col min="1" max="1" width="16.77734375" customWidth="1"/>
    <col min="2" max="2" width="14.6640625" customWidth="1"/>
    <col min="3" max="3" width="20.6640625" customWidth="1"/>
    <col min="4" max="4" width="17.44140625" bestFit="1" customWidth="1"/>
    <col min="9" max="9" width="14.77734375" customWidth="1"/>
  </cols>
  <sheetData>
    <row r="2" spans="1:9" x14ac:dyDescent="0.3">
      <c r="A2" s="18" t="s">
        <v>112</v>
      </c>
    </row>
    <row r="3" spans="1:9" x14ac:dyDescent="0.3">
      <c r="A3" s="19" t="s">
        <v>113</v>
      </c>
    </row>
    <row r="4" spans="1:9" x14ac:dyDescent="0.3">
      <c r="A4" s="19" t="s">
        <v>114</v>
      </c>
    </row>
    <row r="6" spans="1:9" x14ac:dyDescent="0.3">
      <c r="A6" s="18" t="s">
        <v>15</v>
      </c>
    </row>
    <row r="7" spans="1:9" ht="15" thickBot="1" x14ac:dyDescent="0.35"/>
    <row r="8" spans="1:9" ht="15" thickBot="1" x14ac:dyDescent="0.35">
      <c r="A8" s="9" t="s">
        <v>5</v>
      </c>
      <c r="B8" s="10"/>
      <c r="C8" s="10"/>
      <c r="D8" s="10"/>
      <c r="E8" s="10"/>
      <c r="F8" s="11"/>
    </row>
    <row r="9" spans="1:9" x14ac:dyDescent="0.3">
      <c r="A9" s="12"/>
      <c r="B9" s="13"/>
      <c r="C9" s="13"/>
      <c r="D9" s="13"/>
      <c r="E9" s="13"/>
      <c r="F9" s="14"/>
      <c r="G9" s="35" t="s">
        <v>115</v>
      </c>
      <c r="H9" s="36"/>
      <c r="I9" s="37"/>
    </row>
    <row r="10" spans="1:9" x14ac:dyDescent="0.3">
      <c r="A10" s="12"/>
      <c r="B10" s="13"/>
      <c r="C10" s="13"/>
      <c r="D10" s="13"/>
      <c r="E10" s="13"/>
      <c r="F10" s="14"/>
      <c r="G10" s="38" t="s">
        <v>7</v>
      </c>
      <c r="H10" s="39">
        <v>15.4</v>
      </c>
      <c r="I10" s="40" t="s">
        <v>118</v>
      </c>
    </row>
    <row r="11" spans="1:9" ht="15" thickBot="1" x14ac:dyDescent="0.35">
      <c r="A11" s="12"/>
      <c r="B11" s="13"/>
      <c r="C11" s="13"/>
      <c r="D11" s="13"/>
      <c r="E11" s="13"/>
      <c r="F11" s="14"/>
      <c r="G11" s="41" t="s">
        <v>116</v>
      </c>
      <c r="H11" s="42">
        <v>1.3</v>
      </c>
      <c r="I11" s="43" t="s">
        <v>117</v>
      </c>
    </row>
    <row r="12" spans="1:9" x14ac:dyDescent="0.3">
      <c r="A12" s="12"/>
      <c r="B12" s="13"/>
      <c r="C12" s="13"/>
      <c r="D12" s="13"/>
      <c r="E12" s="13"/>
      <c r="F12" s="14"/>
    </row>
    <row r="13" spans="1:9" ht="15" thickBot="1" x14ac:dyDescent="0.35">
      <c r="A13" s="15"/>
      <c r="B13" s="16"/>
      <c r="C13" s="16"/>
      <c r="D13" s="16"/>
      <c r="E13" s="16"/>
      <c r="F13" s="17"/>
    </row>
    <row r="14" spans="1:9" ht="15" thickBot="1" x14ac:dyDescent="0.35"/>
    <row r="15" spans="1:9" ht="28.2" thickBot="1" x14ac:dyDescent="0.35">
      <c r="A15" s="1" t="s">
        <v>0</v>
      </c>
      <c r="B15" s="2" t="s">
        <v>1</v>
      </c>
      <c r="C15" s="2" t="s">
        <v>2</v>
      </c>
      <c r="D15" s="2" t="s">
        <v>3</v>
      </c>
    </row>
    <row r="16" spans="1:9" ht="15" thickBot="1" x14ac:dyDescent="0.35">
      <c r="A16" s="3">
        <v>1</v>
      </c>
      <c r="B16" s="4">
        <v>3000</v>
      </c>
      <c r="C16" s="5">
        <v>15.9</v>
      </c>
      <c r="D16" s="5">
        <v>47700</v>
      </c>
      <c r="F16" t="s">
        <v>119</v>
      </c>
      <c r="G16">
        <v>15.34333333</v>
      </c>
    </row>
    <row r="17" spans="1:7" ht="15" thickBot="1" x14ac:dyDescent="0.35">
      <c r="A17" s="3">
        <v>2</v>
      </c>
      <c r="B17" s="4">
        <v>4500</v>
      </c>
      <c r="C17" s="5">
        <v>15.1</v>
      </c>
      <c r="D17" s="5">
        <v>67950</v>
      </c>
      <c r="F17" t="s">
        <v>120</v>
      </c>
      <c r="G17">
        <v>15.4</v>
      </c>
    </row>
    <row r="18" spans="1:7" ht="15" thickBot="1" x14ac:dyDescent="0.35">
      <c r="A18" s="3">
        <v>3</v>
      </c>
      <c r="B18" s="4">
        <v>5000</v>
      </c>
      <c r="C18" s="5">
        <v>14.9</v>
      </c>
      <c r="D18" s="5">
        <v>74500</v>
      </c>
      <c r="G18">
        <f>+G16-G17</f>
        <v>-5.6666670000000252E-2</v>
      </c>
    </row>
    <row r="19" spans="1:7" ht="15" thickBot="1" x14ac:dyDescent="0.35">
      <c r="A19" s="3">
        <v>4</v>
      </c>
      <c r="B19" s="4">
        <v>2500</v>
      </c>
      <c r="C19" s="5">
        <v>16</v>
      </c>
      <c r="D19" s="5">
        <v>40000</v>
      </c>
      <c r="G19">
        <v>15000</v>
      </c>
    </row>
    <row r="20" spans="1:7" ht="15" thickBot="1" x14ac:dyDescent="0.35">
      <c r="A20" s="3" t="s">
        <v>4</v>
      </c>
      <c r="B20" s="6">
        <v>15000</v>
      </c>
      <c r="C20" s="4">
        <f>+D20/B20</f>
        <v>15.343333333333334</v>
      </c>
      <c r="D20" s="5">
        <v>230150</v>
      </c>
      <c r="G20" s="24">
        <f>+G18*G19</f>
        <v>-850.00005000000374</v>
      </c>
    </row>
    <row r="22" spans="1:7" x14ac:dyDescent="0.3">
      <c r="A22" t="s">
        <v>6</v>
      </c>
      <c r="B22" t="s">
        <v>8</v>
      </c>
      <c r="C22" t="s">
        <v>9</v>
      </c>
      <c r="D22" t="s">
        <v>10</v>
      </c>
      <c r="G22">
        <f>+G16*G19</f>
        <v>230149.99995</v>
      </c>
    </row>
    <row r="23" spans="1:7" x14ac:dyDescent="0.3">
      <c r="A23" t="s">
        <v>6</v>
      </c>
      <c r="B23" t="s">
        <v>121</v>
      </c>
      <c r="G23">
        <f>+G17*G19</f>
        <v>231000</v>
      </c>
    </row>
    <row r="24" spans="1:7" x14ac:dyDescent="0.3">
      <c r="A24" t="s">
        <v>6</v>
      </c>
      <c r="B24" t="s">
        <v>11</v>
      </c>
      <c r="G24">
        <f>+G23-G22</f>
        <v>850.00005000000237</v>
      </c>
    </row>
    <row r="26" spans="1:7" x14ac:dyDescent="0.3">
      <c r="A26" t="s">
        <v>12</v>
      </c>
    </row>
    <row r="27" spans="1:7" x14ac:dyDescent="0.3">
      <c r="A27" s="18" t="s">
        <v>13</v>
      </c>
    </row>
    <row r="28" spans="1:7" x14ac:dyDescent="0.3">
      <c r="A28" t="s">
        <v>14</v>
      </c>
    </row>
    <row r="30" spans="1:7" x14ac:dyDescent="0.3">
      <c r="A30" s="18" t="s">
        <v>122</v>
      </c>
    </row>
    <row r="32" spans="1:7" x14ac:dyDescent="0.3">
      <c r="A32" t="s">
        <v>16</v>
      </c>
      <c r="C32" t="s">
        <v>17</v>
      </c>
      <c r="D32" t="s">
        <v>18</v>
      </c>
    </row>
    <row r="34" spans="1:11" x14ac:dyDescent="0.3">
      <c r="A34" t="s">
        <v>19</v>
      </c>
      <c r="C34" t="s">
        <v>20</v>
      </c>
    </row>
    <row r="35" spans="1:11" x14ac:dyDescent="0.3">
      <c r="G35" s="44">
        <f>+C37</f>
        <v>4620</v>
      </c>
    </row>
    <row r="36" spans="1:11" x14ac:dyDescent="0.3">
      <c r="A36" t="s">
        <v>16</v>
      </c>
      <c r="C36" t="s">
        <v>123</v>
      </c>
      <c r="G36">
        <v>-850</v>
      </c>
    </row>
    <row r="37" spans="1:11" x14ac:dyDescent="0.3">
      <c r="A37" t="s">
        <v>16</v>
      </c>
      <c r="C37" s="20">
        <v>4620</v>
      </c>
      <c r="G37" s="44">
        <f>+G35+G36</f>
        <v>3770</v>
      </c>
      <c r="H37" t="s">
        <v>124</v>
      </c>
    </row>
    <row r="38" spans="1:11" x14ac:dyDescent="0.3">
      <c r="A38" t="s">
        <v>21</v>
      </c>
    </row>
    <row r="40" spans="1:11" x14ac:dyDescent="0.3">
      <c r="A40" t="s">
        <v>22</v>
      </c>
    </row>
    <row r="42" spans="1:11" x14ac:dyDescent="0.3">
      <c r="A42" t="s">
        <v>23</v>
      </c>
    </row>
    <row r="44" spans="1:11" ht="48.6" customHeight="1" x14ac:dyDescent="0.3">
      <c r="A44" s="22" t="s">
        <v>24</v>
      </c>
      <c r="B44" s="22"/>
      <c r="C44" s="22"/>
      <c r="D44" s="22"/>
      <c r="E44" s="22"/>
      <c r="F44" s="22"/>
      <c r="G44" s="22"/>
      <c r="H44" s="22"/>
    </row>
    <row r="46" spans="1:11" x14ac:dyDescent="0.3">
      <c r="A46" t="s">
        <v>25</v>
      </c>
      <c r="C46" t="s">
        <v>26</v>
      </c>
      <c r="F46" t="s">
        <v>126</v>
      </c>
      <c r="G46">
        <v>2000</v>
      </c>
      <c r="I46" t="s">
        <v>128</v>
      </c>
    </row>
    <row r="47" spans="1:11" x14ac:dyDescent="0.3">
      <c r="A47" t="s">
        <v>25</v>
      </c>
      <c r="C47">
        <v>7500</v>
      </c>
      <c r="D47" t="s">
        <v>27</v>
      </c>
      <c r="F47" t="s">
        <v>125</v>
      </c>
      <c r="G47">
        <v>4400</v>
      </c>
      <c r="H47" t="s">
        <v>127</v>
      </c>
      <c r="I47" s="45" t="s">
        <v>2</v>
      </c>
      <c r="J47" s="45">
        <v>15</v>
      </c>
      <c r="K47" t="s">
        <v>129</v>
      </c>
    </row>
    <row r="48" spans="1:11" x14ac:dyDescent="0.3">
      <c r="G48">
        <v>82500</v>
      </c>
      <c r="I48" t="s">
        <v>116</v>
      </c>
      <c r="J48">
        <v>2</v>
      </c>
      <c r="K48" t="s">
        <v>127</v>
      </c>
    </row>
    <row r="49" spans="1:11" x14ac:dyDescent="0.3">
      <c r="A49" t="s">
        <v>28</v>
      </c>
      <c r="C49" t="s">
        <v>29</v>
      </c>
    </row>
    <row r="50" spans="1:11" x14ac:dyDescent="0.3">
      <c r="A50" t="s">
        <v>28</v>
      </c>
      <c r="C50">
        <v>6000</v>
      </c>
      <c r="D50" t="s">
        <v>27</v>
      </c>
      <c r="F50" s="45" t="s">
        <v>119</v>
      </c>
      <c r="G50" s="45">
        <v>16.5</v>
      </c>
      <c r="I50" t="s">
        <v>130</v>
      </c>
      <c r="J50">
        <v>2000</v>
      </c>
    </row>
    <row r="51" spans="1:11" x14ac:dyDescent="0.3">
      <c r="F51" t="s">
        <v>131</v>
      </c>
      <c r="G51">
        <v>5000</v>
      </c>
      <c r="H51" t="s">
        <v>127</v>
      </c>
      <c r="J51">
        <v>2</v>
      </c>
    </row>
    <row r="52" spans="1:11" x14ac:dyDescent="0.3">
      <c r="J52">
        <f>+J50*J51</f>
        <v>4000</v>
      </c>
      <c r="K52" t="s">
        <v>127</v>
      </c>
    </row>
    <row r="53" spans="1:11" x14ac:dyDescent="0.3">
      <c r="C53" s="21" t="s">
        <v>30</v>
      </c>
      <c r="D53" s="21" t="s">
        <v>31</v>
      </c>
      <c r="J53">
        <v>15</v>
      </c>
    </row>
    <row r="54" spans="1:11" x14ac:dyDescent="0.3">
      <c r="A54" s="21" t="s">
        <v>32</v>
      </c>
      <c r="C54" s="23">
        <v>75000</v>
      </c>
      <c r="F54">
        <v>5000</v>
      </c>
      <c r="G54">
        <v>16.5</v>
      </c>
      <c r="H54">
        <f>+F54*G54</f>
        <v>82500</v>
      </c>
      <c r="J54" s="20">
        <f>+J52*J53</f>
        <v>60000</v>
      </c>
    </row>
    <row r="55" spans="1:11" x14ac:dyDescent="0.3">
      <c r="A55" s="21" t="s">
        <v>33</v>
      </c>
      <c r="C55" s="23">
        <f>+D56-C54</f>
        <v>7500</v>
      </c>
      <c r="F55">
        <v>5000</v>
      </c>
      <c r="G55">
        <v>15</v>
      </c>
      <c r="H55">
        <f>+F55*G55</f>
        <v>75000</v>
      </c>
    </row>
    <row r="56" spans="1:11" x14ac:dyDescent="0.3">
      <c r="A56" s="27" t="s">
        <v>34</v>
      </c>
      <c r="B56" s="18"/>
      <c r="C56" s="18"/>
      <c r="D56" s="46">
        <v>82500</v>
      </c>
    </row>
    <row r="59" spans="1:11" x14ac:dyDescent="0.3">
      <c r="C59" s="21" t="s">
        <v>30</v>
      </c>
      <c r="D59" s="21" t="s">
        <v>31</v>
      </c>
    </row>
    <row r="60" spans="1:11" x14ac:dyDescent="0.3">
      <c r="A60" s="47" t="s">
        <v>35</v>
      </c>
      <c r="C60" s="23">
        <v>60000</v>
      </c>
      <c r="D60" s="24"/>
      <c r="F60">
        <v>4000</v>
      </c>
      <c r="G60">
        <v>15</v>
      </c>
      <c r="H60">
        <f>+F60*G60</f>
        <v>60000</v>
      </c>
    </row>
    <row r="61" spans="1:11" x14ac:dyDescent="0.3">
      <c r="A61" s="21" t="s">
        <v>28</v>
      </c>
      <c r="C61" s="23">
        <v>6000</v>
      </c>
      <c r="D61" s="24"/>
      <c r="F61">
        <v>4400</v>
      </c>
      <c r="G61">
        <v>15</v>
      </c>
      <c r="H61">
        <f>+F61*G61</f>
        <v>66000</v>
      </c>
    </row>
    <row r="62" spans="1:11" x14ac:dyDescent="0.3">
      <c r="A62" s="21" t="s">
        <v>32</v>
      </c>
      <c r="C62" s="24"/>
      <c r="D62" s="23">
        <v>66000</v>
      </c>
    </row>
    <row r="64" spans="1:11" x14ac:dyDescent="0.3">
      <c r="A64" s="21" t="s">
        <v>36</v>
      </c>
    </row>
    <row r="65" spans="1:3" x14ac:dyDescent="0.3">
      <c r="A65" s="21" t="s">
        <v>7</v>
      </c>
    </row>
    <row r="66" spans="1:3" x14ac:dyDescent="0.3">
      <c r="A66" s="21" t="s">
        <v>37</v>
      </c>
    </row>
    <row r="67" spans="1:3" x14ac:dyDescent="0.3">
      <c r="A67" s="21" t="s">
        <v>38</v>
      </c>
    </row>
    <row r="68" spans="1:3" x14ac:dyDescent="0.3">
      <c r="A68" s="21" t="s">
        <v>39</v>
      </c>
      <c r="B68" s="21" t="s">
        <v>40</v>
      </c>
    </row>
    <row r="69" spans="1:3" x14ac:dyDescent="0.3">
      <c r="A69" s="21"/>
    </row>
    <row r="70" spans="1:3" x14ac:dyDescent="0.3">
      <c r="A70" s="21" t="s">
        <v>41</v>
      </c>
    </row>
    <row r="71" spans="1:3" x14ac:dyDescent="0.3">
      <c r="A71" s="21" t="s">
        <v>42</v>
      </c>
    </row>
    <row r="72" spans="1:3" x14ac:dyDescent="0.3">
      <c r="A72" s="21" t="s">
        <v>43</v>
      </c>
    </row>
    <row r="73" spans="1:3" x14ac:dyDescent="0.3">
      <c r="A73" s="21" t="s">
        <v>44</v>
      </c>
      <c r="B73" s="21" t="s">
        <v>45</v>
      </c>
    </row>
    <row r="74" spans="1:3" x14ac:dyDescent="0.3">
      <c r="A74" s="21"/>
    </row>
    <row r="76" spans="1:3" ht="28.8" x14ac:dyDescent="0.3">
      <c r="A76" s="25" t="s">
        <v>65</v>
      </c>
      <c r="B76" s="25" t="s">
        <v>66</v>
      </c>
      <c r="C76" s="25" t="s">
        <v>67</v>
      </c>
    </row>
    <row r="77" spans="1:3" ht="43.2" x14ac:dyDescent="0.3">
      <c r="A77" s="26" t="s">
        <v>68</v>
      </c>
      <c r="B77" s="26" t="s">
        <v>69</v>
      </c>
      <c r="C77" s="26" t="s">
        <v>70</v>
      </c>
    </row>
    <row r="78" spans="1:3" ht="43.2" x14ac:dyDescent="0.3">
      <c r="A78" s="26" t="s">
        <v>71</v>
      </c>
      <c r="B78" s="26" t="s">
        <v>72</v>
      </c>
      <c r="C78" s="26" t="s">
        <v>73</v>
      </c>
    </row>
  </sheetData>
  <mergeCells count="2">
    <mergeCell ref="A8:F13"/>
    <mergeCell ref="A44:H4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7</xdr:col>
                <xdr:colOff>411480</xdr:colOff>
                <xdr:row>14</xdr:row>
                <xdr:rowOff>220980</xdr:rowOff>
              </from>
              <to>
                <xdr:col>14</xdr:col>
                <xdr:colOff>129540</xdr:colOff>
                <xdr:row>18</xdr:row>
                <xdr:rowOff>182880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78EE-5319-4386-A000-D592B167209D}">
  <dimension ref="A2:G38"/>
  <sheetViews>
    <sheetView topLeftCell="A25" workbookViewId="0">
      <selection activeCell="D39" sqref="D39"/>
    </sheetView>
  </sheetViews>
  <sheetFormatPr baseColWidth="10" defaultRowHeight="14.4" x14ac:dyDescent="0.3"/>
  <cols>
    <col min="3" max="3" width="15.6640625" customWidth="1"/>
    <col min="5" max="5" width="12.5546875" bestFit="1" customWidth="1"/>
  </cols>
  <sheetData>
    <row r="2" spans="1:6" x14ac:dyDescent="0.3">
      <c r="A2" s="8" t="s">
        <v>46</v>
      </c>
      <c r="B2" s="7"/>
      <c r="C2" s="7"/>
      <c r="D2" s="7"/>
      <c r="E2" s="7"/>
      <c r="F2" s="7"/>
    </row>
    <row r="3" spans="1:6" x14ac:dyDescent="0.3">
      <c r="A3" s="7"/>
      <c r="B3" s="7"/>
      <c r="C3" s="7"/>
      <c r="D3" s="7"/>
      <c r="E3" s="7"/>
      <c r="F3" s="7"/>
    </row>
    <row r="4" spans="1:6" x14ac:dyDescent="0.3">
      <c r="A4" s="7"/>
      <c r="B4" s="7"/>
      <c r="C4" s="7"/>
      <c r="D4" s="7"/>
      <c r="E4" s="7"/>
      <c r="F4" s="7"/>
    </row>
    <row r="5" spans="1:6" x14ac:dyDescent="0.3">
      <c r="A5" s="7"/>
      <c r="B5" s="7"/>
      <c r="C5" s="7"/>
      <c r="D5" s="7"/>
      <c r="E5" s="7"/>
      <c r="F5" s="7"/>
    </row>
    <row r="7" spans="1:6" x14ac:dyDescent="0.3">
      <c r="A7" s="21" t="s">
        <v>47</v>
      </c>
    </row>
    <row r="8" spans="1:6" x14ac:dyDescent="0.3">
      <c r="A8" s="21"/>
    </row>
    <row r="9" spans="1:6" x14ac:dyDescent="0.3">
      <c r="A9" s="21" t="s">
        <v>48</v>
      </c>
    </row>
    <row r="10" spans="1:6" x14ac:dyDescent="0.3">
      <c r="A10" s="21"/>
    </row>
    <row r="11" spans="1:6" x14ac:dyDescent="0.3">
      <c r="A11" s="21" t="s">
        <v>49</v>
      </c>
    </row>
    <row r="12" spans="1:6" x14ac:dyDescent="0.3">
      <c r="A12" s="21"/>
    </row>
    <row r="13" spans="1:6" x14ac:dyDescent="0.3">
      <c r="A13" s="21" t="s">
        <v>50</v>
      </c>
    </row>
    <row r="14" spans="1:6" x14ac:dyDescent="0.3">
      <c r="A14" s="21" t="s">
        <v>51</v>
      </c>
    </row>
    <row r="15" spans="1:6" x14ac:dyDescent="0.3">
      <c r="A15" s="21" t="s">
        <v>52</v>
      </c>
    </row>
    <row r="16" spans="1:6" x14ac:dyDescent="0.3">
      <c r="A16" s="21"/>
    </row>
    <row r="17" spans="1:7" x14ac:dyDescent="0.3">
      <c r="A17" s="21" t="s">
        <v>53</v>
      </c>
    </row>
    <row r="18" spans="1:7" x14ac:dyDescent="0.3">
      <c r="A18" s="21" t="s">
        <v>54</v>
      </c>
    </row>
    <row r="19" spans="1:7" x14ac:dyDescent="0.3">
      <c r="A19" s="21" t="s">
        <v>55</v>
      </c>
    </row>
    <row r="20" spans="1:7" x14ac:dyDescent="0.3">
      <c r="A20" s="21"/>
    </row>
    <row r="21" spans="1:7" x14ac:dyDescent="0.3">
      <c r="A21" s="21" t="s">
        <v>56</v>
      </c>
    </row>
    <row r="22" spans="1:7" x14ac:dyDescent="0.3">
      <c r="A22" s="21" t="s">
        <v>57</v>
      </c>
    </row>
    <row r="23" spans="1:7" x14ac:dyDescent="0.3">
      <c r="A23" s="21"/>
    </row>
    <row r="24" spans="1:7" x14ac:dyDescent="0.3">
      <c r="A24" s="21" t="s">
        <v>36</v>
      </c>
    </row>
    <row r="25" spans="1:7" x14ac:dyDescent="0.3">
      <c r="A25" s="21" t="s">
        <v>58</v>
      </c>
    </row>
    <row r="26" spans="1:7" x14ac:dyDescent="0.3">
      <c r="A26" s="21" t="s">
        <v>59</v>
      </c>
      <c r="C26" s="21" t="s">
        <v>60</v>
      </c>
    </row>
    <row r="27" spans="1:7" x14ac:dyDescent="0.3">
      <c r="A27" s="21" t="s">
        <v>61</v>
      </c>
      <c r="C27" s="21" t="s">
        <v>62</v>
      </c>
      <c r="D27" s="21" t="s">
        <v>63</v>
      </c>
    </row>
    <row r="28" spans="1:7" x14ac:dyDescent="0.3">
      <c r="A28" s="21"/>
    </row>
    <row r="29" spans="1:7" x14ac:dyDescent="0.3">
      <c r="A29" s="21" t="s">
        <v>22</v>
      </c>
    </row>
    <row r="30" spans="1:7" x14ac:dyDescent="0.3">
      <c r="E30" s="21" t="s">
        <v>30</v>
      </c>
      <c r="G30" s="21" t="s">
        <v>31</v>
      </c>
    </row>
    <row r="31" spans="1:7" x14ac:dyDescent="0.3">
      <c r="A31" s="21" t="s">
        <v>32</v>
      </c>
      <c r="E31" s="21">
        <v>18500</v>
      </c>
    </row>
    <row r="32" spans="1:7" x14ac:dyDescent="0.3">
      <c r="A32" s="21" t="s">
        <v>33</v>
      </c>
      <c r="E32" s="21">
        <v>370</v>
      </c>
    </row>
    <row r="33" spans="1:7" x14ac:dyDescent="0.3">
      <c r="A33" s="21" t="s">
        <v>34</v>
      </c>
      <c r="G33" s="21" t="s">
        <v>64</v>
      </c>
    </row>
    <row r="34" spans="1:7" x14ac:dyDescent="0.3">
      <c r="A34" s="21"/>
    </row>
    <row r="35" spans="1:7" x14ac:dyDescent="0.3">
      <c r="A35" s="21"/>
    </row>
    <row r="36" spans="1:7" x14ac:dyDescent="0.3">
      <c r="A36" s="21" t="s">
        <v>35</v>
      </c>
      <c r="C36" s="21">
        <v>20000</v>
      </c>
    </row>
    <row r="37" spans="1:7" x14ac:dyDescent="0.3">
      <c r="A37" s="21" t="s">
        <v>28</v>
      </c>
      <c r="F37" s="21">
        <v>1500</v>
      </c>
    </row>
    <row r="38" spans="1:7" x14ac:dyDescent="0.3">
      <c r="A38" s="21" t="s">
        <v>32</v>
      </c>
      <c r="G38" s="21">
        <v>18500</v>
      </c>
    </row>
  </sheetData>
  <mergeCells count="1">
    <mergeCell ref="A2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A344-80E7-4058-9138-FB0F6CE85633}">
  <dimension ref="A2:J62"/>
  <sheetViews>
    <sheetView tabSelected="1" topLeftCell="A34" workbookViewId="0">
      <selection activeCell="B34" sqref="B34"/>
    </sheetView>
  </sheetViews>
  <sheetFormatPr baseColWidth="10" defaultRowHeight="14.4" x14ac:dyDescent="0.3"/>
  <cols>
    <col min="1" max="1" width="21.44140625" customWidth="1"/>
    <col min="2" max="2" width="17.5546875" customWidth="1"/>
    <col min="3" max="4" width="16.6640625" bestFit="1" customWidth="1"/>
    <col min="7" max="7" width="15.6640625" customWidth="1"/>
  </cols>
  <sheetData>
    <row r="2" spans="1:10" x14ac:dyDescent="0.3">
      <c r="A2" s="18" t="s">
        <v>74</v>
      </c>
      <c r="B2" t="s">
        <v>75</v>
      </c>
      <c r="C2" t="s">
        <v>76</v>
      </c>
    </row>
    <row r="4" spans="1:10" x14ac:dyDescent="0.3">
      <c r="A4" s="21" t="s">
        <v>77</v>
      </c>
    </row>
    <row r="5" spans="1:10" x14ac:dyDescent="0.3">
      <c r="A5" s="21" t="s">
        <v>78</v>
      </c>
      <c r="G5" t="s">
        <v>132</v>
      </c>
      <c r="H5">
        <v>31365</v>
      </c>
      <c r="I5">
        <f>+H5/H6</f>
        <v>4.5</v>
      </c>
      <c r="J5" t="s">
        <v>133</v>
      </c>
    </row>
    <row r="6" spans="1:10" x14ac:dyDescent="0.3">
      <c r="A6" s="21" t="s">
        <v>79</v>
      </c>
      <c r="H6">
        <v>6970</v>
      </c>
    </row>
    <row r="7" spans="1:10" x14ac:dyDescent="0.3">
      <c r="A7" s="21" t="s">
        <v>80</v>
      </c>
    </row>
    <row r="8" spans="1:10" x14ac:dyDescent="0.3">
      <c r="A8" s="21"/>
    </row>
    <row r="9" spans="1:10" x14ac:dyDescent="0.3">
      <c r="A9" s="21" t="s">
        <v>81</v>
      </c>
    </row>
    <row r="10" spans="1:10" x14ac:dyDescent="0.3">
      <c r="A10" s="21"/>
    </row>
    <row r="11" spans="1:10" x14ac:dyDescent="0.3">
      <c r="A11" s="21" t="s">
        <v>82</v>
      </c>
    </row>
    <row r="13" spans="1:10" x14ac:dyDescent="0.3">
      <c r="A13" s="21"/>
    </row>
    <row r="14" spans="1:10" x14ac:dyDescent="0.3">
      <c r="A14" s="21" t="s">
        <v>83</v>
      </c>
    </row>
    <row r="15" spans="1:10" x14ac:dyDescent="0.3">
      <c r="A15" s="21" t="s">
        <v>84</v>
      </c>
    </row>
    <row r="16" spans="1:10" x14ac:dyDescent="0.3">
      <c r="A16" s="21" t="s">
        <v>85</v>
      </c>
    </row>
    <row r="18" spans="1:9" x14ac:dyDescent="0.3">
      <c r="A18" s="27" t="s">
        <v>86</v>
      </c>
    </row>
    <row r="20" spans="1:9" ht="57.6" x14ac:dyDescent="0.3">
      <c r="A20" t="s">
        <v>87</v>
      </c>
      <c r="B20" s="28" t="s">
        <v>88</v>
      </c>
      <c r="C20" s="28" t="s">
        <v>89</v>
      </c>
      <c r="D20" s="28" t="s">
        <v>90</v>
      </c>
    </row>
    <row r="22" spans="1:9" x14ac:dyDescent="0.3">
      <c r="A22" s="21" t="s">
        <v>91</v>
      </c>
    </row>
    <row r="23" spans="1:9" x14ac:dyDescent="0.3">
      <c r="A23" s="21" t="s">
        <v>92</v>
      </c>
    </row>
    <row r="24" spans="1:9" x14ac:dyDescent="0.3">
      <c r="A24" s="29" t="s">
        <v>93</v>
      </c>
    </row>
    <row r="25" spans="1:9" x14ac:dyDescent="0.3">
      <c r="A25" s="29" t="s">
        <v>94</v>
      </c>
    </row>
    <row r="26" spans="1:9" x14ac:dyDescent="0.3">
      <c r="A26" s="29" t="s">
        <v>95</v>
      </c>
    </row>
    <row r="28" spans="1:9" ht="62.4" customHeight="1" x14ac:dyDescent="0.3">
      <c r="A28" s="31" t="s">
        <v>96</v>
      </c>
      <c r="B28" s="31"/>
      <c r="C28" s="31"/>
      <c r="D28" s="31"/>
      <c r="E28" s="31"/>
      <c r="F28" s="31"/>
      <c r="G28" s="31"/>
      <c r="H28" s="31"/>
    </row>
    <row r="29" spans="1:9" x14ac:dyDescent="0.3">
      <c r="A29" s="30"/>
      <c r="D29" t="s">
        <v>134</v>
      </c>
      <c r="E29">
        <v>2000</v>
      </c>
      <c r="G29" t="s">
        <v>137</v>
      </c>
    </row>
    <row r="30" spans="1:9" x14ac:dyDescent="0.3">
      <c r="A30" s="21" t="s">
        <v>97</v>
      </c>
      <c r="D30" t="s">
        <v>135</v>
      </c>
      <c r="E30">
        <v>3250</v>
      </c>
      <c r="G30" t="s">
        <v>141</v>
      </c>
      <c r="H30">
        <v>20</v>
      </c>
    </row>
    <row r="31" spans="1:9" x14ac:dyDescent="0.3">
      <c r="A31" s="21"/>
      <c r="D31" t="s">
        <v>136</v>
      </c>
      <c r="E31">
        <v>66300</v>
      </c>
      <c r="G31" t="s">
        <v>138</v>
      </c>
      <c r="H31">
        <v>1.5</v>
      </c>
      <c r="I31" t="s">
        <v>139</v>
      </c>
    </row>
    <row r="32" spans="1:9" x14ac:dyDescent="0.3">
      <c r="A32" s="21" t="s">
        <v>98</v>
      </c>
      <c r="D32" t="s">
        <v>140</v>
      </c>
      <c r="E32">
        <f>+E31/E30</f>
        <v>20.399999999999999</v>
      </c>
      <c r="G32" t="s">
        <v>142</v>
      </c>
      <c r="H32">
        <f>+H31*E29</f>
        <v>3000</v>
      </c>
    </row>
    <row r="33" spans="1:1" x14ac:dyDescent="0.3">
      <c r="A33" s="21"/>
    </row>
    <row r="34" spans="1:1" x14ac:dyDescent="0.3">
      <c r="A34" s="21" t="s">
        <v>99</v>
      </c>
    </row>
    <row r="36" spans="1:1" x14ac:dyDescent="0.3">
      <c r="A36" s="21"/>
    </row>
    <row r="37" spans="1:1" x14ac:dyDescent="0.3">
      <c r="A37" s="21"/>
    </row>
    <row r="38" spans="1:1" x14ac:dyDescent="0.3">
      <c r="A38" s="21" t="s">
        <v>83</v>
      </c>
    </row>
    <row r="39" spans="1:1" x14ac:dyDescent="0.3">
      <c r="A39" s="21" t="s">
        <v>100</v>
      </c>
    </row>
    <row r="40" spans="1:1" x14ac:dyDescent="0.3">
      <c r="A40" s="21" t="s">
        <v>101</v>
      </c>
    </row>
    <row r="41" spans="1:1" x14ac:dyDescent="0.3">
      <c r="A41" s="21"/>
    </row>
    <row r="42" spans="1:1" x14ac:dyDescent="0.3">
      <c r="A42" s="21" t="s">
        <v>102</v>
      </c>
    </row>
    <row r="43" spans="1:1" x14ac:dyDescent="0.3">
      <c r="A43" s="29"/>
    </row>
    <row r="44" spans="1:1" x14ac:dyDescent="0.3">
      <c r="A44" s="29" t="s">
        <v>103</v>
      </c>
    </row>
    <row r="45" spans="1:1" x14ac:dyDescent="0.3">
      <c r="A45" s="29" t="s">
        <v>104</v>
      </c>
    </row>
    <row r="46" spans="1:1" x14ac:dyDescent="0.3">
      <c r="A46" s="21" t="s">
        <v>105</v>
      </c>
    </row>
    <row r="47" spans="1:1" x14ac:dyDescent="0.3">
      <c r="A47" s="21" t="s">
        <v>106</v>
      </c>
    </row>
    <row r="48" spans="1:1" x14ac:dyDescent="0.3">
      <c r="A48" s="21"/>
    </row>
    <row r="49" spans="1:8" x14ac:dyDescent="0.3">
      <c r="A49" s="21" t="s">
        <v>22</v>
      </c>
    </row>
    <row r="50" spans="1:8" x14ac:dyDescent="0.3">
      <c r="C50" s="21" t="s">
        <v>30</v>
      </c>
      <c r="D50" s="21" t="s">
        <v>31</v>
      </c>
      <c r="F50" t="s">
        <v>143</v>
      </c>
      <c r="G50" t="s">
        <v>144</v>
      </c>
    </row>
    <row r="51" spans="1:8" x14ac:dyDescent="0.3">
      <c r="A51" s="21" t="s">
        <v>35</v>
      </c>
      <c r="C51" s="32">
        <v>60000</v>
      </c>
      <c r="F51">
        <v>3000</v>
      </c>
      <c r="G51" s="20">
        <v>20</v>
      </c>
      <c r="H51">
        <f>+F51*G51</f>
        <v>60000</v>
      </c>
    </row>
    <row r="52" spans="1:8" x14ac:dyDescent="0.3">
      <c r="A52" s="21" t="s">
        <v>107</v>
      </c>
      <c r="C52" s="32">
        <v>1300</v>
      </c>
      <c r="F52">
        <v>3250</v>
      </c>
      <c r="G52">
        <v>20.399999999999999</v>
      </c>
      <c r="H52">
        <f>+F52*G52</f>
        <v>66300</v>
      </c>
    </row>
    <row r="53" spans="1:8" x14ac:dyDescent="0.3">
      <c r="A53" s="21" t="s">
        <v>28</v>
      </c>
      <c r="C53" s="32">
        <v>5000</v>
      </c>
      <c r="H53">
        <f>+H52-H51</f>
        <v>6300</v>
      </c>
    </row>
    <row r="54" spans="1:8" x14ac:dyDescent="0.3">
      <c r="A54" s="21" t="s">
        <v>108</v>
      </c>
      <c r="D54" s="32">
        <v>66300</v>
      </c>
    </row>
    <row r="55" spans="1:8" x14ac:dyDescent="0.3">
      <c r="A55" s="21"/>
    </row>
    <row r="56" spans="1:8" x14ac:dyDescent="0.3">
      <c r="A56" s="21" t="s">
        <v>56</v>
      </c>
    </row>
    <row r="57" spans="1:8" x14ac:dyDescent="0.3">
      <c r="A57" s="21" t="s">
        <v>145</v>
      </c>
    </row>
    <row r="58" spans="1:8" x14ac:dyDescent="0.3">
      <c r="A58" s="21"/>
    </row>
    <row r="59" spans="1:8" x14ac:dyDescent="0.3">
      <c r="A59" s="21" t="s">
        <v>36</v>
      </c>
    </row>
    <row r="60" spans="1:8" x14ac:dyDescent="0.3">
      <c r="A60" s="21" t="s">
        <v>109</v>
      </c>
    </row>
    <row r="61" spans="1:8" x14ac:dyDescent="0.3">
      <c r="A61" s="21" t="s">
        <v>59</v>
      </c>
      <c r="B61" s="21" t="s">
        <v>110</v>
      </c>
    </row>
    <row r="62" spans="1:8" x14ac:dyDescent="0.3">
      <c r="A62" s="21" t="s">
        <v>61</v>
      </c>
      <c r="B62" s="33" t="s">
        <v>146</v>
      </c>
      <c r="C62" s="21" t="s">
        <v>62</v>
      </c>
    </row>
  </sheetData>
  <mergeCells count="1">
    <mergeCell ref="A28:H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varMPD</vt:lpstr>
      <vt:lpstr>ejeMPD</vt:lpstr>
      <vt:lpstr>var mod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2026-06-30T19:10:12Z</dcterms:created>
  <dcterms:modified xsi:type="dcterms:W3CDTF">2026-07-01T00:50:15Z</dcterms:modified>
</cp:coreProperties>
</file>