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C:\Users\DELL\Documents\PUCE\Coordinación de carreras en linea\Lic. Economía\Microeconomía\"/>
    </mc:Choice>
  </mc:AlternateContent>
  <xr:revisionPtr revIDLastSave="0" documentId="13_ncr:1_{0EB145D8-A87C-49C9-B55D-E4DC9A094149}" xr6:coauthVersionLast="47" xr6:coauthVersionMax="47" xr10:uidLastSave="{00000000-0000-0000-0000-000000000000}"/>
  <bookViews>
    <workbookView xWindow="-120" yWindow="-120" windowWidth="20730" windowHeight="11160" activeTab="2" xr2:uid="{C3A00D95-BC48-4E0E-8240-B6E71B1DC6C4}"/>
  </bookViews>
  <sheets>
    <sheet name="Ejercicio" sheetId="1" r:id="rId1"/>
    <sheet name="Caso 1" sheetId="2" r:id="rId2"/>
    <sheet name="Caso 2"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6" i="3" l="1"/>
  <c r="E27" i="3"/>
  <c r="E28" i="3"/>
  <c r="E29" i="3"/>
  <c r="E30" i="3" s="1"/>
  <c r="E25" i="3"/>
  <c r="D26" i="3"/>
  <c r="D27" i="3" s="1"/>
  <c r="D28" i="3" s="1"/>
  <c r="D29" i="3" s="1"/>
  <c r="D30" i="3" s="1"/>
  <c r="D25" i="3"/>
  <c r="C28" i="3"/>
  <c r="C29" i="3"/>
  <c r="C30" i="3"/>
  <c r="I30" i="3" s="1"/>
  <c r="C27" i="3"/>
  <c r="I27" i="3" s="1"/>
  <c r="C18" i="3"/>
  <c r="C19" i="3" s="1"/>
  <c r="C17" i="3"/>
  <c r="I4" i="3"/>
  <c r="I29" i="3"/>
  <c r="I28" i="3"/>
  <c r="I26" i="3"/>
  <c r="I25" i="3"/>
  <c r="I24" i="3"/>
  <c r="G24" i="3"/>
  <c r="H24" i="3" s="1"/>
  <c r="F24" i="3"/>
  <c r="D17" i="3"/>
  <c r="E17" i="3"/>
  <c r="F17" i="3"/>
  <c r="G17" i="3"/>
  <c r="D18" i="3"/>
  <c r="E18" i="3"/>
  <c r="F18" i="3"/>
  <c r="G18" i="3"/>
  <c r="H18" i="3" s="1"/>
  <c r="D19" i="3"/>
  <c r="E19" i="3"/>
  <c r="E20" i="3" s="1"/>
  <c r="G20" i="3" s="1"/>
  <c r="D20" i="3"/>
  <c r="I14" i="3"/>
  <c r="E16" i="3"/>
  <c r="G16" i="3" s="1"/>
  <c r="E15" i="3"/>
  <c r="D16" i="3"/>
  <c r="D15" i="3"/>
  <c r="F15" i="3" s="1"/>
  <c r="I18" i="3"/>
  <c r="I17" i="3"/>
  <c r="I16" i="3"/>
  <c r="F16" i="3"/>
  <c r="I15" i="3"/>
  <c r="G15" i="3"/>
  <c r="G14" i="3"/>
  <c r="H14" i="3" s="1"/>
  <c r="F14" i="3"/>
  <c r="I5" i="3"/>
  <c r="I6" i="3"/>
  <c r="I7" i="3"/>
  <c r="I8" i="3"/>
  <c r="I9" i="3"/>
  <c r="I10" i="3"/>
  <c r="F7" i="3"/>
  <c r="G7" i="3"/>
  <c r="H7" i="3"/>
  <c r="F8" i="3"/>
  <c r="H8" i="3" s="1"/>
  <c r="G8" i="3"/>
  <c r="F9" i="3"/>
  <c r="G9" i="3"/>
  <c r="H9" i="3" s="1"/>
  <c r="F10" i="3"/>
  <c r="G10" i="3"/>
  <c r="H10" i="3"/>
  <c r="F5" i="3"/>
  <c r="G5" i="3"/>
  <c r="H5" i="3"/>
  <c r="F6" i="3"/>
  <c r="H6" i="3" s="1"/>
  <c r="G6" i="3"/>
  <c r="G4" i="3"/>
  <c r="H4" i="3"/>
  <c r="F4" i="3"/>
  <c r="I7" i="2"/>
  <c r="I8" i="2"/>
  <c r="I9" i="2"/>
  <c r="I10" i="2"/>
  <c r="I11" i="2"/>
  <c r="I12" i="2"/>
  <c r="I13" i="2"/>
  <c r="I14" i="2"/>
  <c r="I15" i="2"/>
  <c r="I16" i="2"/>
  <c r="I17" i="2"/>
  <c r="I18" i="2"/>
  <c r="I6" i="2"/>
  <c r="G8" i="2"/>
  <c r="G7" i="2"/>
  <c r="H7" i="2"/>
  <c r="H8" i="2"/>
  <c r="H9" i="2"/>
  <c r="H10" i="2"/>
  <c r="H11" i="2"/>
  <c r="H12" i="2"/>
  <c r="H13" i="2"/>
  <c r="H14" i="2"/>
  <c r="H15" i="2"/>
  <c r="H16" i="2"/>
  <c r="H17" i="2"/>
  <c r="H18" i="2"/>
  <c r="H6" i="2"/>
  <c r="G9" i="2"/>
  <c r="G10" i="2"/>
  <c r="G11" i="2"/>
  <c r="G12" i="2"/>
  <c r="G13" i="2"/>
  <c r="G14" i="2"/>
  <c r="G15" i="2"/>
  <c r="G16" i="2"/>
  <c r="G17" i="2"/>
  <c r="G18" i="2"/>
  <c r="D17" i="2"/>
  <c r="D15" i="2"/>
  <c r="D13" i="2"/>
  <c r="D11" i="2"/>
  <c r="D9" i="2"/>
  <c r="D7" i="2"/>
  <c r="D6" i="2"/>
  <c r="L11" i="2"/>
  <c r="L12" i="2" s="1"/>
  <c r="K10" i="2"/>
  <c r="K11" i="2" s="1"/>
  <c r="F8" i="2"/>
  <c r="B8" i="2"/>
  <c r="B9" i="2" s="1"/>
  <c r="B10" i="2" s="1"/>
  <c r="B11" i="2" s="1"/>
  <c r="B12" i="2" s="1"/>
  <c r="B13" i="2" s="1"/>
  <c r="B14" i="2" s="1"/>
  <c r="B15" i="2" s="1"/>
  <c r="B16" i="2" s="1"/>
  <c r="B17" i="2" s="1"/>
  <c r="B18" i="2" s="1"/>
  <c r="D18" i="2" s="1"/>
  <c r="I16" i="1"/>
  <c r="I15" i="1"/>
  <c r="I14" i="1"/>
  <c r="I13" i="1"/>
  <c r="I12" i="1"/>
  <c r="I11" i="1"/>
  <c r="I10" i="1"/>
  <c r="I9" i="1"/>
  <c r="I8" i="1"/>
  <c r="I7" i="1"/>
  <c r="I6" i="1"/>
  <c r="I5" i="1"/>
  <c r="I4" i="1"/>
  <c r="E4" i="1"/>
  <c r="H4" i="1" s="1"/>
  <c r="E5" i="1"/>
  <c r="H5" i="1" s="1"/>
  <c r="E6" i="1"/>
  <c r="E7" i="1"/>
  <c r="E8" i="1"/>
  <c r="H8" i="1" s="1"/>
  <c r="E9" i="1"/>
  <c r="H9" i="1" s="1"/>
  <c r="E10" i="1"/>
  <c r="H10" i="1" s="1"/>
  <c r="E11" i="1"/>
  <c r="E12" i="1"/>
  <c r="H12" i="1" s="1"/>
  <c r="E13" i="1"/>
  <c r="H13" i="1" s="1"/>
  <c r="E14" i="1"/>
  <c r="H14" i="1" s="1"/>
  <c r="E15" i="1"/>
  <c r="H15" i="1" s="1"/>
  <c r="E16" i="1"/>
  <c r="E3" i="1"/>
  <c r="H6" i="1"/>
  <c r="G5" i="1"/>
  <c r="G9" i="1"/>
  <c r="G13" i="1"/>
  <c r="H7" i="1"/>
  <c r="H11" i="1"/>
  <c r="H16" i="1"/>
  <c r="C16" i="1"/>
  <c r="G16" i="1" s="1"/>
  <c r="C15" i="1"/>
  <c r="G15" i="1" s="1"/>
  <c r="C14" i="1"/>
  <c r="G14" i="1" s="1"/>
  <c r="C13" i="1"/>
  <c r="C12" i="1"/>
  <c r="G12" i="1" s="1"/>
  <c r="C11" i="1"/>
  <c r="G11" i="1" s="1"/>
  <c r="C10" i="1"/>
  <c r="G10" i="1" s="1"/>
  <c r="C9" i="1"/>
  <c r="C8" i="1"/>
  <c r="G8" i="1" s="1"/>
  <c r="C7" i="1"/>
  <c r="G7" i="1" s="1"/>
  <c r="C6" i="1"/>
  <c r="G6" i="1" s="1"/>
  <c r="C5" i="1"/>
  <c r="C4" i="1"/>
  <c r="G4" i="1" s="1"/>
  <c r="C3" i="1"/>
  <c r="G3" i="1" s="1"/>
  <c r="C20" i="3" l="1"/>
  <c r="I20" i="3" s="1"/>
  <c r="F19" i="3"/>
  <c r="I19" i="3"/>
  <c r="F20" i="3"/>
  <c r="H20" i="3" s="1"/>
  <c r="H17" i="3"/>
  <c r="F26" i="3"/>
  <c r="G26" i="3"/>
  <c r="F25" i="3"/>
  <c r="G25" i="3"/>
  <c r="G19" i="3"/>
  <c r="H19" i="3" s="1"/>
  <c r="H16" i="3"/>
  <c r="H15" i="3"/>
  <c r="D8" i="2"/>
  <c r="D12" i="2"/>
  <c r="D16" i="2"/>
  <c r="F9" i="2"/>
  <c r="F10" i="2" s="1"/>
  <c r="F11" i="2" s="1"/>
  <c r="D10" i="2"/>
  <c r="D14" i="2"/>
  <c r="H26" i="3" l="1"/>
  <c r="H25" i="3"/>
  <c r="G27" i="3"/>
  <c r="F27" i="3"/>
  <c r="F12" i="2"/>
  <c r="F28" i="3" l="1"/>
  <c r="H27" i="3"/>
  <c r="G28" i="3"/>
  <c r="F13" i="2"/>
  <c r="H28" i="3" l="1"/>
  <c r="G30" i="3"/>
  <c r="G29" i="3"/>
  <c r="F30" i="3"/>
  <c r="F29" i="3"/>
  <c r="F14" i="2"/>
  <c r="H29" i="3" l="1"/>
  <c r="H30" i="3"/>
  <c r="F15" i="2"/>
  <c r="F16" i="2" l="1"/>
  <c r="F17" i="2" l="1"/>
  <c r="F18" i="2" l="1"/>
</calcChain>
</file>

<file path=xl/sharedStrings.xml><?xml version="1.0" encoding="utf-8"?>
<sst xmlns="http://schemas.openxmlformats.org/spreadsheetml/2006/main" count="61" uniqueCount="35">
  <si>
    <t>Cantidad</t>
  </si>
  <si>
    <t>Precio</t>
  </si>
  <si>
    <t>Ingreso total</t>
  </si>
  <si>
    <t>Costo total</t>
  </si>
  <si>
    <t>IT - CT</t>
  </si>
  <si>
    <t>C. Variable</t>
  </si>
  <si>
    <t>C. fijo</t>
  </si>
  <si>
    <t>C. variable medio</t>
  </si>
  <si>
    <t>C. Fijo unitario</t>
  </si>
  <si>
    <t>Un artesano fabrica zapatos a mano y bajo pedido, su taller en el mes de junio no se encuentra en operaciones, ha planificado iniciar su producción en el mes de julio con un par de zapatos cuyo precio es de 85 dólares, el cual se mantiene en el tiempo y su costo fijo es de $25 y su costo variable es de $59 (para el primer par).</t>
  </si>
  <si>
    <t>Es importante indicar que existe un incremento del 5% anual en los costos variables por cada mes. La producción se incrementa en una unidad mensual.</t>
  </si>
  <si>
    <t>Determinar el volumen de producción óptima</t>
  </si>
  <si>
    <t>Mes</t>
  </si>
  <si>
    <t>Junio</t>
  </si>
  <si>
    <t>Julio</t>
  </si>
  <si>
    <t>Agosto</t>
  </si>
  <si>
    <t>Septiembre</t>
  </si>
  <si>
    <t>Octubre</t>
  </si>
  <si>
    <t>Noviembre</t>
  </si>
  <si>
    <t>Diciembre</t>
  </si>
  <si>
    <t>Enero</t>
  </si>
  <si>
    <t>Febrero</t>
  </si>
  <si>
    <t>Marzo</t>
  </si>
  <si>
    <t>Abril</t>
  </si>
  <si>
    <t>Mayo</t>
  </si>
  <si>
    <t>Costo Fijo</t>
  </si>
  <si>
    <t>IT</t>
  </si>
  <si>
    <t>Costo variable medio</t>
  </si>
  <si>
    <t>Costo variable total</t>
  </si>
  <si>
    <t xml:space="preserve">Año </t>
  </si>
  <si>
    <t>N. Máquinas</t>
  </si>
  <si>
    <t>C. Fijos</t>
  </si>
  <si>
    <t>C. variable medios</t>
  </si>
  <si>
    <t>IT - Ct</t>
  </si>
  <si>
    <t>C. Fijo Medio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</si>
</sst>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4"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0070C0"/>
        <bgColor indexed="64"/>
      </patternFill>
    </fill>
    <fill>
      <patternFill patternType="solid">
        <fgColor theme="5" tint="0.59999389629810485"/>
        <bgColor indexed="64"/>
      </patternFill>
    </fill>
    <fill>
      <patternFill patternType="solid">
        <fgColor rgb="FFFF0000"/>
        <bgColor indexed="64"/>
      </patternFill>
    </fill>
    <fill>
      <patternFill patternType="solid">
        <fgColor theme="0" tint="-4.9989318521683403E-2"/>
        <bgColor indexed="64"/>
      </patternFill>
    </fill>
  </fills>
  <borders count="1">
    <border>
      <left/>
      <right/>
      <top/>
      <bottom/>
      <diagonal/>
    </border>
  </borders>
  <cellStyleXfs count="2">
    <xf numFmtId="0" fontId="0" fillId="0" borderId="0"/>
    <xf numFmtId="43" fontId="1" fillId="0" borderId="0" applyFont="0" applyFill="0" applyBorder="0" applyAlignment="0" applyProtection="0"/>
  </cellStyleXfs>
  <cellXfs count="25">
    <xf numFmtId="0" fontId="0" fillId="0" borderId="0" xfId="0"/>
    <xf numFmtId="0" fontId="2" fillId="0" borderId="0" xfId="0" applyFont="1"/>
    <xf numFmtId="43" fontId="0" fillId="0" borderId="0" xfId="1" applyFont="1"/>
    <xf numFmtId="43" fontId="2" fillId="0" borderId="0" xfId="1" applyFont="1"/>
    <xf numFmtId="0" fontId="2" fillId="2" borderId="0" xfId="0" applyFont="1" applyFill="1"/>
    <xf numFmtId="43" fontId="2" fillId="2" borderId="0" xfId="1" applyFont="1" applyFill="1"/>
    <xf numFmtId="0" fontId="0" fillId="2" borderId="0" xfId="0" applyFill="1"/>
    <xf numFmtId="43" fontId="0" fillId="2" borderId="0" xfId="1" applyFont="1" applyFill="1"/>
    <xf numFmtId="0" fontId="0" fillId="3" borderId="0" xfId="0" applyFill="1"/>
    <xf numFmtId="43" fontId="0" fillId="3" borderId="0" xfId="1" applyFont="1" applyFill="1"/>
    <xf numFmtId="0" fontId="2" fillId="4" borderId="0" xfId="0" applyFont="1" applyFill="1"/>
    <xf numFmtId="0" fontId="0" fillId="4" borderId="0" xfId="0" applyFill="1"/>
    <xf numFmtId="43" fontId="0" fillId="4" borderId="0" xfId="1" applyFont="1" applyFill="1"/>
    <xf numFmtId="0" fontId="0" fillId="5" borderId="0" xfId="0" applyFill="1"/>
    <xf numFmtId="0" fontId="0" fillId="0" borderId="0" xfId="0" applyAlignment="1">
      <alignment horizontal="justify" vertical="center"/>
    </xf>
    <xf numFmtId="0" fontId="0" fillId="0" borderId="0" xfId="0" applyAlignment="1">
      <alignment vertical="center"/>
    </xf>
    <xf numFmtId="0" fontId="0" fillId="0" borderId="0" xfId="0" applyAlignment="1">
      <alignment horizontal="justify" vertical="justify"/>
    </xf>
    <xf numFmtId="0" fontId="0" fillId="0" borderId="0" xfId="0" applyAlignment="1">
      <alignment horizontal="left" vertical="center"/>
    </xf>
    <xf numFmtId="9" fontId="0" fillId="0" borderId="0" xfId="0" applyNumberFormat="1"/>
    <xf numFmtId="43" fontId="0" fillId="0" borderId="0" xfId="0" applyNumberFormat="1"/>
    <xf numFmtId="43" fontId="0" fillId="5" borderId="0" xfId="1" applyFont="1" applyFill="1"/>
    <xf numFmtId="43" fontId="0" fillId="5" borderId="0" xfId="0" applyNumberFormat="1" applyFill="1"/>
    <xf numFmtId="43" fontId="0" fillId="2" borderId="0" xfId="0" applyNumberFormat="1" applyFill="1"/>
    <xf numFmtId="0" fontId="0" fillId="6" borderId="0" xfId="0" applyFill="1"/>
    <xf numFmtId="43" fontId="0" fillId="6" borderId="0" xfId="1" applyFont="1" applyFill="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342900</xdr:colOff>
      <xdr:row>0</xdr:row>
      <xdr:rowOff>57150</xdr:rowOff>
    </xdr:from>
    <xdr:to>
      <xdr:col>14</xdr:col>
      <xdr:colOff>314853</xdr:colOff>
      <xdr:row>19</xdr:row>
      <xdr:rowOff>171971</xdr:rowOff>
    </xdr:to>
    <xdr:pic>
      <xdr:nvPicPr>
        <xdr:cNvPr id="2" name="Imagen 1">
          <a:extLst>
            <a:ext uri="{FF2B5EF4-FFF2-40B4-BE49-F238E27FC236}">
              <a16:creationId xmlns:a16="http://schemas.microsoft.com/office/drawing/2014/main" id="{83FBE83A-5F6F-45A6-9C97-B25EB1877C81}"/>
            </a:ext>
          </a:extLst>
        </xdr:cNvPr>
        <xdr:cNvPicPr>
          <a:picLocks noChangeAspect="1"/>
        </xdr:cNvPicPr>
      </xdr:nvPicPr>
      <xdr:blipFill>
        <a:blip xmlns:r="http://schemas.openxmlformats.org/officeDocument/2006/relationships" r:embed="rId1"/>
        <a:stretch>
          <a:fillRect/>
        </a:stretch>
      </xdr:blipFill>
      <xdr:spPr>
        <a:xfrm>
          <a:off x="6924675" y="57150"/>
          <a:ext cx="3781953" cy="373432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78D86-89DA-4C4C-9F33-B7BB1F766617}">
  <dimension ref="A2:I28"/>
  <sheetViews>
    <sheetView workbookViewId="0">
      <selection activeCell="A12" sqref="A12:XFD12"/>
    </sheetView>
  </sheetViews>
  <sheetFormatPr baseColWidth="10" defaultRowHeight="15" x14ac:dyDescent="0.25"/>
  <cols>
    <col min="8" max="9" width="18.7109375" customWidth="1"/>
  </cols>
  <sheetData>
    <row r="2" spans="1:9" x14ac:dyDescent="0.25">
      <c r="A2" s="1" t="s">
        <v>0</v>
      </c>
      <c r="B2" s="1" t="s">
        <v>1</v>
      </c>
      <c r="C2" s="1" t="s">
        <v>2</v>
      </c>
      <c r="D2" s="1" t="s">
        <v>6</v>
      </c>
      <c r="E2" s="1" t="s">
        <v>5</v>
      </c>
      <c r="F2" s="1" t="s">
        <v>3</v>
      </c>
      <c r="G2" s="10" t="s">
        <v>4</v>
      </c>
      <c r="H2" s="1" t="s">
        <v>7</v>
      </c>
      <c r="I2" s="1" t="s">
        <v>8</v>
      </c>
    </row>
    <row r="3" spans="1:9" x14ac:dyDescent="0.25">
      <c r="A3">
        <v>0</v>
      </c>
      <c r="B3">
        <v>25</v>
      </c>
      <c r="C3">
        <f>+A3*B3</f>
        <v>0</v>
      </c>
      <c r="D3">
        <v>22</v>
      </c>
      <c r="E3">
        <f>+F3-D3</f>
        <v>0</v>
      </c>
      <c r="F3">
        <v>22</v>
      </c>
      <c r="G3" s="11">
        <f>+C3-F3</f>
        <v>-22</v>
      </c>
      <c r="H3">
        <v>0</v>
      </c>
    </row>
    <row r="4" spans="1:9" x14ac:dyDescent="0.25">
      <c r="A4">
        <v>1</v>
      </c>
      <c r="B4">
        <v>25</v>
      </c>
      <c r="C4">
        <f t="shared" ref="C4:C16" si="0">+A4*B4</f>
        <v>25</v>
      </c>
      <c r="D4">
        <v>22</v>
      </c>
      <c r="E4">
        <f t="shared" ref="E4:E16" si="1">+F4-D4</f>
        <v>23</v>
      </c>
      <c r="F4">
        <v>45</v>
      </c>
      <c r="G4" s="11">
        <f t="shared" ref="G4:G16" si="2">+C4-F4</f>
        <v>-20</v>
      </c>
      <c r="H4" s="2">
        <f>+E4/A4</f>
        <v>23</v>
      </c>
      <c r="I4" s="2">
        <f>+D4/A4</f>
        <v>22</v>
      </c>
    </row>
    <row r="5" spans="1:9" x14ac:dyDescent="0.25">
      <c r="A5">
        <v>2</v>
      </c>
      <c r="B5">
        <v>25</v>
      </c>
      <c r="C5">
        <f t="shared" si="0"/>
        <v>50</v>
      </c>
      <c r="D5">
        <v>22</v>
      </c>
      <c r="E5">
        <f t="shared" si="1"/>
        <v>44</v>
      </c>
      <c r="F5">
        <v>66</v>
      </c>
      <c r="G5" s="11">
        <f t="shared" si="2"/>
        <v>-16</v>
      </c>
      <c r="H5" s="2">
        <f t="shared" ref="H5:H6" si="3">+E5/A5</f>
        <v>22</v>
      </c>
      <c r="I5" s="2">
        <f t="shared" ref="I5:I16" si="4">+D5/A5</f>
        <v>11</v>
      </c>
    </row>
    <row r="6" spans="1:9" x14ac:dyDescent="0.25">
      <c r="A6">
        <v>3</v>
      </c>
      <c r="B6">
        <v>25</v>
      </c>
      <c r="C6">
        <f t="shared" si="0"/>
        <v>75</v>
      </c>
      <c r="D6">
        <v>22</v>
      </c>
      <c r="E6">
        <f t="shared" si="1"/>
        <v>63</v>
      </c>
      <c r="F6">
        <v>85</v>
      </c>
      <c r="G6" s="11">
        <f t="shared" si="2"/>
        <v>-10</v>
      </c>
      <c r="H6" s="2">
        <f t="shared" si="3"/>
        <v>21</v>
      </c>
      <c r="I6" s="2">
        <f t="shared" si="4"/>
        <v>7.333333333333333</v>
      </c>
    </row>
    <row r="7" spans="1:9" x14ac:dyDescent="0.25">
      <c r="A7" s="4">
        <v>4</v>
      </c>
      <c r="B7" s="4">
        <v>25</v>
      </c>
      <c r="C7" s="4">
        <f t="shared" si="0"/>
        <v>100</v>
      </c>
      <c r="D7">
        <v>22</v>
      </c>
      <c r="E7">
        <f t="shared" si="1"/>
        <v>78</v>
      </c>
      <c r="F7" s="4">
        <v>100</v>
      </c>
      <c r="G7" s="10">
        <f t="shared" si="2"/>
        <v>0</v>
      </c>
      <c r="H7" s="5">
        <f t="shared" ref="H7:H16" si="5">+E7/A7</f>
        <v>19.5</v>
      </c>
      <c r="I7" s="2">
        <f t="shared" si="4"/>
        <v>5.5</v>
      </c>
    </row>
    <row r="8" spans="1:9" x14ac:dyDescent="0.25">
      <c r="A8">
        <v>5</v>
      </c>
      <c r="B8">
        <v>25</v>
      </c>
      <c r="C8">
        <f t="shared" si="0"/>
        <v>125</v>
      </c>
      <c r="D8">
        <v>22</v>
      </c>
      <c r="E8">
        <f t="shared" si="1"/>
        <v>92</v>
      </c>
      <c r="F8">
        <v>114</v>
      </c>
      <c r="G8" s="11">
        <f t="shared" si="2"/>
        <v>11</v>
      </c>
      <c r="H8" s="2">
        <f t="shared" si="5"/>
        <v>18.399999999999999</v>
      </c>
      <c r="I8" s="2">
        <f t="shared" si="4"/>
        <v>4.4000000000000004</v>
      </c>
    </row>
    <row r="9" spans="1:9" x14ac:dyDescent="0.25">
      <c r="A9">
        <v>6</v>
      </c>
      <c r="B9">
        <v>25</v>
      </c>
      <c r="C9">
        <f t="shared" si="0"/>
        <v>150</v>
      </c>
      <c r="D9">
        <v>22</v>
      </c>
      <c r="E9">
        <f t="shared" si="1"/>
        <v>104</v>
      </c>
      <c r="F9">
        <v>126</v>
      </c>
      <c r="G9" s="11">
        <f t="shared" si="2"/>
        <v>24</v>
      </c>
      <c r="H9" s="2">
        <f t="shared" si="5"/>
        <v>17.333333333333332</v>
      </c>
      <c r="I9" s="2">
        <f t="shared" si="4"/>
        <v>3.6666666666666665</v>
      </c>
    </row>
    <row r="10" spans="1:9" x14ac:dyDescent="0.25">
      <c r="A10" s="8">
        <v>7</v>
      </c>
      <c r="B10" s="8">
        <v>25</v>
      </c>
      <c r="C10" s="8">
        <f t="shared" si="0"/>
        <v>175</v>
      </c>
      <c r="D10">
        <v>22</v>
      </c>
      <c r="E10">
        <f t="shared" si="1"/>
        <v>119</v>
      </c>
      <c r="F10" s="8">
        <v>141</v>
      </c>
      <c r="G10" s="11">
        <f t="shared" si="2"/>
        <v>34</v>
      </c>
      <c r="H10" s="9">
        <f t="shared" si="5"/>
        <v>17</v>
      </c>
      <c r="I10" s="2">
        <f t="shared" si="4"/>
        <v>3.1428571428571428</v>
      </c>
    </row>
    <row r="11" spans="1:9" x14ac:dyDescent="0.25">
      <c r="A11">
        <v>8</v>
      </c>
      <c r="B11">
        <v>25</v>
      </c>
      <c r="C11">
        <f t="shared" si="0"/>
        <v>200</v>
      </c>
      <c r="D11">
        <v>22</v>
      </c>
      <c r="E11">
        <f t="shared" si="1"/>
        <v>138</v>
      </c>
      <c r="F11">
        <v>160</v>
      </c>
      <c r="G11" s="11">
        <f t="shared" si="2"/>
        <v>40</v>
      </c>
      <c r="H11" s="2">
        <f t="shared" si="5"/>
        <v>17.25</v>
      </c>
      <c r="I11" s="2">
        <f t="shared" si="4"/>
        <v>2.75</v>
      </c>
    </row>
    <row r="12" spans="1:9" x14ac:dyDescent="0.25">
      <c r="A12" s="11">
        <v>9</v>
      </c>
      <c r="B12" s="11">
        <v>25</v>
      </c>
      <c r="C12" s="11">
        <f t="shared" si="0"/>
        <v>225</v>
      </c>
      <c r="D12">
        <v>22</v>
      </c>
      <c r="E12">
        <f t="shared" si="1"/>
        <v>161</v>
      </c>
      <c r="F12" s="11">
        <v>183</v>
      </c>
      <c r="G12" s="13">
        <f t="shared" si="2"/>
        <v>42</v>
      </c>
      <c r="H12" s="12">
        <f t="shared" si="5"/>
        <v>17.888888888888889</v>
      </c>
      <c r="I12" s="12">
        <f t="shared" si="4"/>
        <v>2.4444444444444446</v>
      </c>
    </row>
    <row r="13" spans="1:9" x14ac:dyDescent="0.25">
      <c r="A13">
        <v>10</v>
      </c>
      <c r="B13">
        <v>25</v>
      </c>
      <c r="C13">
        <f t="shared" si="0"/>
        <v>250</v>
      </c>
      <c r="D13">
        <v>22</v>
      </c>
      <c r="E13">
        <f t="shared" si="1"/>
        <v>188</v>
      </c>
      <c r="F13">
        <v>210</v>
      </c>
      <c r="G13" s="11">
        <f t="shared" si="2"/>
        <v>40</v>
      </c>
      <c r="H13" s="2">
        <f t="shared" si="5"/>
        <v>18.8</v>
      </c>
      <c r="I13" s="2">
        <f t="shared" si="4"/>
        <v>2.2000000000000002</v>
      </c>
    </row>
    <row r="14" spans="1:9" x14ac:dyDescent="0.25">
      <c r="A14">
        <v>11</v>
      </c>
      <c r="B14">
        <v>25</v>
      </c>
      <c r="C14">
        <f t="shared" si="0"/>
        <v>275</v>
      </c>
      <c r="D14">
        <v>22</v>
      </c>
      <c r="E14">
        <f t="shared" si="1"/>
        <v>223</v>
      </c>
      <c r="F14">
        <v>245</v>
      </c>
      <c r="G14" s="11">
        <f t="shared" si="2"/>
        <v>30</v>
      </c>
      <c r="H14" s="2">
        <f t="shared" si="5"/>
        <v>20.272727272727273</v>
      </c>
      <c r="I14" s="2">
        <f t="shared" si="4"/>
        <v>2</v>
      </c>
    </row>
    <row r="15" spans="1:9" x14ac:dyDescent="0.25">
      <c r="A15" s="6">
        <v>12</v>
      </c>
      <c r="B15" s="6">
        <v>25</v>
      </c>
      <c r="C15" s="6">
        <f t="shared" si="0"/>
        <v>300</v>
      </c>
      <c r="D15">
        <v>22</v>
      </c>
      <c r="E15">
        <f t="shared" si="1"/>
        <v>278</v>
      </c>
      <c r="F15" s="6">
        <v>300</v>
      </c>
      <c r="G15" s="11">
        <f t="shared" si="2"/>
        <v>0</v>
      </c>
      <c r="H15" s="7">
        <f t="shared" si="5"/>
        <v>23.166666666666668</v>
      </c>
      <c r="I15" s="2">
        <f t="shared" si="4"/>
        <v>1.8333333333333333</v>
      </c>
    </row>
    <row r="16" spans="1:9" x14ac:dyDescent="0.25">
      <c r="A16">
        <v>13</v>
      </c>
      <c r="B16">
        <v>25</v>
      </c>
      <c r="C16">
        <f t="shared" si="0"/>
        <v>325</v>
      </c>
      <c r="D16">
        <v>22</v>
      </c>
      <c r="E16">
        <f t="shared" si="1"/>
        <v>338</v>
      </c>
      <c r="F16">
        <v>360</v>
      </c>
      <c r="G16" s="11">
        <f t="shared" si="2"/>
        <v>-35</v>
      </c>
      <c r="H16" s="2">
        <f t="shared" si="5"/>
        <v>26</v>
      </c>
      <c r="I16" s="2">
        <f t="shared" si="4"/>
        <v>1.6923076923076923</v>
      </c>
    </row>
    <row r="17" spans="1:1" x14ac:dyDescent="0.25">
      <c r="A17">
        <v>14</v>
      </c>
    </row>
    <row r="18" spans="1:1" x14ac:dyDescent="0.25">
      <c r="A18">
        <v>15</v>
      </c>
    </row>
    <row r="19" spans="1:1" x14ac:dyDescent="0.25">
      <c r="A19">
        <v>16</v>
      </c>
    </row>
    <row r="20" spans="1:1" x14ac:dyDescent="0.25">
      <c r="A20">
        <v>17</v>
      </c>
    </row>
    <row r="21" spans="1:1" x14ac:dyDescent="0.25">
      <c r="A21">
        <v>18</v>
      </c>
    </row>
    <row r="22" spans="1:1" x14ac:dyDescent="0.25">
      <c r="A22">
        <v>19</v>
      </c>
    </row>
    <row r="23" spans="1:1" x14ac:dyDescent="0.25">
      <c r="A23">
        <v>20</v>
      </c>
    </row>
    <row r="24" spans="1:1" x14ac:dyDescent="0.25">
      <c r="A24">
        <v>21</v>
      </c>
    </row>
    <row r="25" spans="1:1" x14ac:dyDescent="0.25">
      <c r="A25">
        <v>22</v>
      </c>
    </row>
    <row r="26" spans="1:1" x14ac:dyDescent="0.25">
      <c r="A26">
        <v>23</v>
      </c>
    </row>
    <row r="27" spans="1:1" x14ac:dyDescent="0.25">
      <c r="A27">
        <v>24</v>
      </c>
    </row>
    <row r="28" spans="1:1" x14ac:dyDescent="0.25">
      <c r="A28">
        <v>25</v>
      </c>
    </row>
  </sheetData>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243C1-4178-4988-B06F-C7FF98BB94DB}">
  <dimension ref="A2:AD18"/>
  <sheetViews>
    <sheetView topLeftCell="A4" workbookViewId="0">
      <selection activeCell="C22" sqref="C22"/>
    </sheetView>
  </sheetViews>
  <sheetFormatPr baseColWidth="10" defaultRowHeight="15" x14ac:dyDescent="0.25"/>
  <cols>
    <col min="6" max="6" width="19.85546875" bestFit="1" customWidth="1"/>
    <col min="7" max="7" width="19.85546875" customWidth="1"/>
  </cols>
  <sheetData>
    <row r="2" spans="1:30" ht="82.5" customHeight="1" x14ac:dyDescent="0.25">
      <c r="J2" s="16" t="s">
        <v>9</v>
      </c>
      <c r="K2" s="16"/>
      <c r="L2" s="16"/>
      <c r="M2" s="16"/>
      <c r="N2" s="16"/>
      <c r="O2" s="16"/>
      <c r="P2" s="16"/>
      <c r="Q2" s="16"/>
      <c r="R2" s="16"/>
      <c r="S2" s="16"/>
      <c r="T2" s="16"/>
      <c r="U2" s="16"/>
      <c r="V2" s="16"/>
      <c r="W2" s="16"/>
      <c r="X2" s="16"/>
      <c r="Y2" s="16"/>
      <c r="Z2" s="16"/>
      <c r="AA2" s="16"/>
      <c r="AB2" s="16"/>
      <c r="AC2" s="16"/>
      <c r="AD2" s="16"/>
    </row>
    <row r="3" spans="1:30" x14ac:dyDescent="0.25">
      <c r="J3" s="14"/>
    </row>
    <row r="4" spans="1:30" ht="32.25" customHeight="1" x14ac:dyDescent="0.25">
      <c r="J4" s="16" t="s">
        <v>10</v>
      </c>
      <c r="K4" s="16"/>
      <c r="L4" s="16"/>
      <c r="M4" s="16"/>
      <c r="N4" s="16"/>
      <c r="O4" s="16"/>
      <c r="P4" s="16"/>
      <c r="Q4" s="15"/>
      <c r="R4" s="15"/>
      <c r="S4" s="15"/>
      <c r="T4" s="15"/>
    </row>
    <row r="5" spans="1:30" x14ac:dyDescent="0.25">
      <c r="A5" s="1" t="s">
        <v>12</v>
      </c>
      <c r="B5" s="1" t="s">
        <v>0</v>
      </c>
      <c r="C5" s="1" t="s">
        <v>1</v>
      </c>
      <c r="D5" s="1" t="s">
        <v>26</v>
      </c>
      <c r="E5" s="1" t="s">
        <v>25</v>
      </c>
      <c r="F5" s="1" t="s">
        <v>27</v>
      </c>
      <c r="G5" s="1" t="s">
        <v>28</v>
      </c>
      <c r="H5" s="1" t="s">
        <v>3</v>
      </c>
      <c r="I5" s="1" t="s">
        <v>4</v>
      </c>
      <c r="J5" s="14"/>
    </row>
    <row r="6" spans="1:30" x14ac:dyDescent="0.25">
      <c r="A6" t="s">
        <v>13</v>
      </c>
      <c r="B6">
        <v>0</v>
      </c>
      <c r="C6">
        <v>85</v>
      </c>
      <c r="D6">
        <f>+B6*C6</f>
        <v>0</v>
      </c>
      <c r="E6">
        <v>25</v>
      </c>
      <c r="F6" s="2">
        <v>0</v>
      </c>
      <c r="G6" s="2"/>
      <c r="H6" s="19">
        <f>+E6+G6</f>
        <v>25</v>
      </c>
      <c r="I6" s="19">
        <f>+D6-H6</f>
        <v>-25</v>
      </c>
      <c r="J6" s="17" t="s">
        <v>11</v>
      </c>
      <c r="K6" s="17"/>
      <c r="L6" s="17"/>
      <c r="M6" s="17"/>
      <c r="N6" s="17"/>
      <c r="O6" s="17"/>
      <c r="P6" s="17"/>
    </row>
    <row r="7" spans="1:30" x14ac:dyDescent="0.25">
      <c r="A7" t="s">
        <v>14</v>
      </c>
      <c r="B7">
        <v>1</v>
      </c>
      <c r="C7">
        <v>85</v>
      </c>
      <c r="D7">
        <f t="shared" ref="D7:D18" si="0">+B7*C7</f>
        <v>85</v>
      </c>
      <c r="E7">
        <v>25</v>
      </c>
      <c r="F7" s="2">
        <v>59</v>
      </c>
      <c r="G7" s="2">
        <f>+F7*B7</f>
        <v>59</v>
      </c>
      <c r="H7" s="19">
        <f t="shared" ref="H7:H18" si="1">+E7+G7</f>
        <v>84</v>
      </c>
      <c r="I7" s="19">
        <f t="shared" ref="I7:I18" si="2">+D7-H7</f>
        <v>1</v>
      </c>
    </row>
    <row r="8" spans="1:30" x14ac:dyDescent="0.25">
      <c r="A8" t="s">
        <v>15</v>
      </c>
      <c r="B8">
        <f>+B7+1</f>
        <v>2</v>
      </c>
      <c r="C8">
        <v>85</v>
      </c>
      <c r="D8">
        <f t="shared" si="0"/>
        <v>170</v>
      </c>
      <c r="E8">
        <v>25</v>
      </c>
      <c r="F8" s="2">
        <f>+F7*(1+5%)</f>
        <v>61.95</v>
      </c>
      <c r="G8" s="2">
        <f>+F8*B8</f>
        <v>123.9</v>
      </c>
      <c r="H8" s="19">
        <f t="shared" si="1"/>
        <v>148.9</v>
      </c>
      <c r="I8" s="19">
        <f t="shared" si="2"/>
        <v>21.099999999999994</v>
      </c>
    </row>
    <row r="9" spans="1:30" x14ac:dyDescent="0.25">
      <c r="A9" t="s">
        <v>16</v>
      </c>
      <c r="B9">
        <f t="shared" ref="B9:B18" si="3">+B8+1</f>
        <v>3</v>
      </c>
      <c r="C9">
        <v>85</v>
      </c>
      <c r="D9">
        <f t="shared" si="0"/>
        <v>255</v>
      </c>
      <c r="E9">
        <v>25</v>
      </c>
      <c r="F9" s="2">
        <f t="shared" ref="F9:F18" si="4">+F8*(1+5%)</f>
        <v>65.047499999999999</v>
      </c>
      <c r="G9" s="2">
        <f t="shared" ref="G9:G18" si="5">+F9*B9</f>
        <v>195.14249999999998</v>
      </c>
      <c r="H9" s="19">
        <f t="shared" si="1"/>
        <v>220.14249999999998</v>
      </c>
      <c r="I9" s="19">
        <f t="shared" si="2"/>
        <v>34.857500000000016</v>
      </c>
      <c r="K9">
        <v>59</v>
      </c>
      <c r="L9" s="18">
        <v>1</v>
      </c>
    </row>
    <row r="10" spans="1:30" x14ac:dyDescent="0.25">
      <c r="A10" s="13" t="s">
        <v>17</v>
      </c>
      <c r="B10" s="13">
        <f t="shared" si="3"/>
        <v>4</v>
      </c>
      <c r="C10" s="13">
        <v>85</v>
      </c>
      <c r="D10" s="13">
        <f t="shared" si="0"/>
        <v>340</v>
      </c>
      <c r="E10" s="13">
        <v>25</v>
      </c>
      <c r="F10" s="20">
        <f t="shared" si="4"/>
        <v>68.299875</v>
      </c>
      <c r="G10" s="20">
        <f t="shared" si="5"/>
        <v>273.1995</v>
      </c>
      <c r="H10" s="21">
        <f t="shared" si="1"/>
        <v>298.1995</v>
      </c>
      <c r="I10" s="21">
        <f t="shared" si="2"/>
        <v>41.8005</v>
      </c>
      <c r="K10">
        <f>+K9*5%</f>
        <v>2.95</v>
      </c>
      <c r="L10" s="18">
        <v>0.05</v>
      </c>
    </row>
    <row r="11" spans="1:30" x14ac:dyDescent="0.25">
      <c r="A11" t="s">
        <v>18</v>
      </c>
      <c r="B11">
        <f t="shared" si="3"/>
        <v>5</v>
      </c>
      <c r="C11">
        <v>85</v>
      </c>
      <c r="D11">
        <f t="shared" si="0"/>
        <v>425</v>
      </c>
      <c r="E11">
        <v>25</v>
      </c>
      <c r="F11" s="2">
        <f t="shared" si="4"/>
        <v>71.714868750000008</v>
      </c>
      <c r="G11" s="2">
        <f t="shared" si="5"/>
        <v>358.57434375000003</v>
      </c>
      <c r="H11" s="19">
        <f t="shared" si="1"/>
        <v>383.57434375000003</v>
      </c>
      <c r="I11" s="19">
        <f t="shared" si="2"/>
        <v>41.425656249999975</v>
      </c>
      <c r="K11">
        <f>+K9+K10</f>
        <v>61.95</v>
      </c>
      <c r="L11" s="18">
        <f>+L9+L10</f>
        <v>1.05</v>
      </c>
    </row>
    <row r="12" spans="1:30" x14ac:dyDescent="0.25">
      <c r="A12" t="s">
        <v>19</v>
      </c>
      <c r="B12">
        <f t="shared" si="3"/>
        <v>6</v>
      </c>
      <c r="C12">
        <v>85</v>
      </c>
      <c r="D12">
        <f t="shared" si="0"/>
        <v>510</v>
      </c>
      <c r="E12">
        <v>25</v>
      </c>
      <c r="F12" s="2">
        <f t="shared" si="4"/>
        <v>75.300612187500008</v>
      </c>
      <c r="G12" s="2">
        <f t="shared" si="5"/>
        <v>451.80367312500005</v>
      </c>
      <c r="H12" s="19">
        <f t="shared" si="1"/>
        <v>476.80367312500005</v>
      </c>
      <c r="I12" s="19">
        <f t="shared" si="2"/>
        <v>33.196326874999954</v>
      </c>
      <c r="L12">
        <f>+K9*L11</f>
        <v>61.95</v>
      </c>
    </row>
    <row r="13" spans="1:30" x14ac:dyDescent="0.25">
      <c r="A13" t="s">
        <v>20</v>
      </c>
      <c r="B13">
        <f t="shared" si="3"/>
        <v>7</v>
      </c>
      <c r="C13">
        <v>85</v>
      </c>
      <c r="D13">
        <f t="shared" si="0"/>
        <v>595</v>
      </c>
      <c r="E13">
        <v>25</v>
      </c>
      <c r="F13" s="2">
        <f t="shared" si="4"/>
        <v>79.065642796875011</v>
      </c>
      <c r="G13" s="2">
        <f t="shared" si="5"/>
        <v>553.45949957812513</v>
      </c>
      <c r="H13" s="19">
        <f t="shared" si="1"/>
        <v>578.45949957812513</v>
      </c>
      <c r="I13" s="19">
        <f t="shared" si="2"/>
        <v>16.540500421874867</v>
      </c>
    </row>
    <row r="14" spans="1:30" x14ac:dyDescent="0.25">
      <c r="A14" s="6" t="s">
        <v>21</v>
      </c>
      <c r="B14" s="6">
        <f t="shared" si="3"/>
        <v>8</v>
      </c>
      <c r="C14" s="6">
        <v>85</v>
      </c>
      <c r="D14" s="6">
        <f t="shared" si="0"/>
        <v>680</v>
      </c>
      <c r="E14" s="6">
        <v>25</v>
      </c>
      <c r="F14" s="7">
        <f t="shared" si="4"/>
        <v>83.018924936718761</v>
      </c>
      <c r="G14" s="7">
        <f t="shared" si="5"/>
        <v>664.15139949375009</v>
      </c>
      <c r="H14" s="22">
        <f t="shared" si="1"/>
        <v>689.15139949375009</v>
      </c>
      <c r="I14" s="22">
        <f t="shared" si="2"/>
        <v>-9.1513994937500911</v>
      </c>
    </row>
    <row r="15" spans="1:30" x14ac:dyDescent="0.25">
      <c r="A15" t="s">
        <v>22</v>
      </c>
      <c r="B15">
        <f t="shared" si="3"/>
        <v>9</v>
      </c>
      <c r="C15">
        <v>85</v>
      </c>
      <c r="D15">
        <f t="shared" si="0"/>
        <v>765</v>
      </c>
      <c r="E15">
        <v>25</v>
      </c>
      <c r="F15" s="2">
        <f t="shared" si="4"/>
        <v>87.169871183554704</v>
      </c>
      <c r="G15" s="2">
        <f t="shared" si="5"/>
        <v>784.52884065199237</v>
      </c>
      <c r="H15" s="19">
        <f t="shared" si="1"/>
        <v>809.52884065199237</v>
      </c>
      <c r="I15" s="19">
        <f t="shared" si="2"/>
        <v>-44.528840651992368</v>
      </c>
    </row>
    <row r="16" spans="1:30" x14ac:dyDescent="0.25">
      <c r="A16" t="s">
        <v>23</v>
      </c>
      <c r="B16">
        <f t="shared" si="3"/>
        <v>10</v>
      </c>
      <c r="C16">
        <v>85</v>
      </c>
      <c r="D16">
        <f t="shared" si="0"/>
        <v>850</v>
      </c>
      <c r="E16">
        <v>25</v>
      </c>
      <c r="F16" s="2">
        <f t="shared" si="4"/>
        <v>91.52836474273245</v>
      </c>
      <c r="G16" s="2">
        <f t="shared" si="5"/>
        <v>915.28364742732447</v>
      </c>
      <c r="H16" s="19">
        <f t="shared" si="1"/>
        <v>940.28364742732447</v>
      </c>
      <c r="I16" s="19">
        <f t="shared" si="2"/>
        <v>-90.283647427324468</v>
      </c>
    </row>
    <row r="17" spans="1:9" x14ac:dyDescent="0.25">
      <c r="A17" t="s">
        <v>24</v>
      </c>
      <c r="B17">
        <f t="shared" si="3"/>
        <v>11</v>
      </c>
      <c r="C17">
        <v>85</v>
      </c>
      <c r="D17">
        <f t="shared" si="0"/>
        <v>935</v>
      </c>
      <c r="E17">
        <v>25</v>
      </c>
      <c r="F17" s="2">
        <f t="shared" si="4"/>
        <v>96.104782979869071</v>
      </c>
      <c r="G17" s="2">
        <f t="shared" si="5"/>
        <v>1057.1526127785598</v>
      </c>
      <c r="H17" s="19">
        <f t="shared" si="1"/>
        <v>1082.1526127785598</v>
      </c>
      <c r="I17" s="19">
        <f t="shared" si="2"/>
        <v>-147.15261277855984</v>
      </c>
    </row>
    <row r="18" spans="1:9" x14ac:dyDescent="0.25">
      <c r="A18" t="s">
        <v>13</v>
      </c>
      <c r="B18">
        <f t="shared" si="3"/>
        <v>12</v>
      </c>
      <c r="C18">
        <v>85</v>
      </c>
      <c r="D18">
        <f t="shared" si="0"/>
        <v>1020</v>
      </c>
      <c r="E18">
        <v>25</v>
      </c>
      <c r="F18" s="2">
        <f t="shared" si="4"/>
        <v>100.91002212886254</v>
      </c>
      <c r="G18" s="2">
        <f t="shared" si="5"/>
        <v>1210.9202655463505</v>
      </c>
      <c r="H18" s="19">
        <f t="shared" si="1"/>
        <v>1235.9202655463505</v>
      </c>
      <c r="I18" s="19">
        <f t="shared" si="2"/>
        <v>-215.92026554635049</v>
      </c>
    </row>
  </sheetData>
  <mergeCells count="5">
    <mergeCell ref="J6:P6"/>
    <mergeCell ref="J4:P4"/>
    <mergeCell ref="J2:P2"/>
    <mergeCell ref="Q2:W2"/>
    <mergeCell ref="X2:AD2"/>
  </mergeCells>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3F682-3C98-45A4-991F-A5703BB34F84}">
  <dimension ref="A3:I30"/>
  <sheetViews>
    <sheetView tabSelected="1" topLeftCell="A13" workbookViewId="0">
      <selection activeCell="I20" sqref="H20:I20"/>
    </sheetView>
  </sheetViews>
  <sheetFormatPr baseColWidth="10" defaultRowHeight="15" x14ac:dyDescent="0.25"/>
  <cols>
    <col min="2" max="2" width="12" bestFit="1" customWidth="1"/>
    <col min="4" max="4" width="17.42578125" bestFit="1" customWidth="1"/>
    <col min="9" max="9" width="16.140625" customWidth="1"/>
  </cols>
  <sheetData>
    <row r="3" spans="1:9" x14ac:dyDescent="0.25">
      <c r="A3" t="s">
        <v>29</v>
      </c>
      <c r="B3" t="s">
        <v>30</v>
      </c>
      <c r="C3" t="s">
        <v>31</v>
      </c>
      <c r="D3" t="s">
        <v>32</v>
      </c>
      <c r="E3" t="s">
        <v>1</v>
      </c>
      <c r="F3" t="s">
        <v>3</v>
      </c>
      <c r="G3" t="s">
        <v>2</v>
      </c>
      <c r="H3" t="s">
        <v>33</v>
      </c>
      <c r="I3" t="s">
        <v>34</v>
      </c>
    </row>
    <row r="4" spans="1:9" s="23" customFormat="1" x14ac:dyDescent="0.25">
      <c r="A4" s="23">
        <v>2023</v>
      </c>
      <c r="B4" s="23">
        <v>3</v>
      </c>
      <c r="C4" s="23">
        <v>235</v>
      </c>
      <c r="D4" s="23">
        <v>135</v>
      </c>
      <c r="E4" s="23">
        <v>193</v>
      </c>
      <c r="F4" s="23">
        <f>+C4+(D4*B4)</f>
        <v>640</v>
      </c>
      <c r="G4" s="23">
        <f>+B4*E4</f>
        <v>579</v>
      </c>
      <c r="H4" s="23">
        <f>+G4-F4</f>
        <v>-61</v>
      </c>
      <c r="I4" s="24">
        <f>+C4/B4</f>
        <v>78.333333333333329</v>
      </c>
    </row>
    <row r="5" spans="1:9" s="23" customFormat="1" x14ac:dyDescent="0.25">
      <c r="A5" s="23">
        <v>2024</v>
      </c>
      <c r="B5" s="23">
        <v>4</v>
      </c>
      <c r="C5" s="23">
        <v>235</v>
      </c>
      <c r="D5" s="23">
        <v>135</v>
      </c>
      <c r="E5" s="23">
        <v>193</v>
      </c>
      <c r="F5" s="23">
        <f t="shared" ref="F5:F7" si="0">+C5+(D5*B5)</f>
        <v>775</v>
      </c>
      <c r="G5" s="23">
        <f t="shared" ref="G5:G7" si="1">+B5*E5</f>
        <v>772</v>
      </c>
      <c r="H5" s="23">
        <f t="shared" ref="H5:H7" si="2">+G5-F5</f>
        <v>-3</v>
      </c>
      <c r="I5" s="24">
        <f t="shared" ref="I5:I10" si="3">+C5/B5</f>
        <v>58.75</v>
      </c>
    </row>
    <row r="6" spans="1:9" s="23" customFormat="1" x14ac:dyDescent="0.25">
      <c r="A6" s="23">
        <v>2025</v>
      </c>
      <c r="B6" s="23">
        <v>5</v>
      </c>
      <c r="C6" s="23">
        <v>235</v>
      </c>
      <c r="D6" s="23">
        <v>135</v>
      </c>
      <c r="E6" s="23">
        <v>193</v>
      </c>
      <c r="F6" s="23">
        <f t="shared" si="0"/>
        <v>910</v>
      </c>
      <c r="G6" s="23">
        <f t="shared" si="1"/>
        <v>965</v>
      </c>
      <c r="H6" s="23">
        <f t="shared" si="2"/>
        <v>55</v>
      </c>
      <c r="I6" s="24">
        <f t="shared" si="3"/>
        <v>47</v>
      </c>
    </row>
    <row r="7" spans="1:9" x14ac:dyDescent="0.25">
      <c r="A7">
        <v>2026</v>
      </c>
      <c r="B7">
        <v>6</v>
      </c>
      <c r="C7">
        <v>235</v>
      </c>
      <c r="D7">
        <v>135</v>
      </c>
      <c r="E7">
        <v>193</v>
      </c>
      <c r="F7">
        <f t="shared" si="0"/>
        <v>1045</v>
      </c>
      <c r="G7">
        <f t="shared" si="1"/>
        <v>1158</v>
      </c>
      <c r="H7">
        <f t="shared" si="2"/>
        <v>113</v>
      </c>
      <c r="I7" s="2">
        <f t="shared" si="3"/>
        <v>39.166666666666664</v>
      </c>
    </row>
    <row r="8" spans="1:9" x14ac:dyDescent="0.25">
      <c r="A8">
        <v>2027</v>
      </c>
      <c r="B8">
        <v>7</v>
      </c>
      <c r="C8">
        <v>235</v>
      </c>
      <c r="D8">
        <v>135</v>
      </c>
      <c r="E8">
        <v>193</v>
      </c>
      <c r="F8">
        <f t="shared" ref="F8:F10" si="4">+C8+(D8*B8)</f>
        <v>1180</v>
      </c>
      <c r="G8">
        <f t="shared" ref="G8:G10" si="5">+B8*E8</f>
        <v>1351</v>
      </c>
      <c r="H8">
        <f t="shared" ref="H8:H10" si="6">+G8-F8</f>
        <v>171</v>
      </c>
      <c r="I8" s="2">
        <f t="shared" si="3"/>
        <v>33.571428571428569</v>
      </c>
    </row>
    <row r="9" spans="1:9" x14ac:dyDescent="0.25">
      <c r="A9">
        <v>2028</v>
      </c>
      <c r="B9">
        <v>8</v>
      </c>
      <c r="C9">
        <v>235</v>
      </c>
      <c r="D9">
        <v>135</v>
      </c>
      <c r="E9">
        <v>193</v>
      </c>
      <c r="F9">
        <f t="shared" si="4"/>
        <v>1315</v>
      </c>
      <c r="G9">
        <f t="shared" si="5"/>
        <v>1544</v>
      </c>
      <c r="H9">
        <f t="shared" si="6"/>
        <v>229</v>
      </c>
      <c r="I9" s="2">
        <f t="shared" si="3"/>
        <v>29.375</v>
      </c>
    </row>
    <row r="10" spans="1:9" x14ac:dyDescent="0.25">
      <c r="A10">
        <v>2029</v>
      </c>
      <c r="B10">
        <v>9</v>
      </c>
      <c r="C10">
        <v>235</v>
      </c>
      <c r="D10">
        <v>135</v>
      </c>
      <c r="E10">
        <v>193</v>
      </c>
      <c r="F10">
        <f t="shared" si="4"/>
        <v>1450</v>
      </c>
      <c r="G10">
        <f t="shared" si="5"/>
        <v>1737</v>
      </c>
      <c r="H10">
        <f t="shared" si="6"/>
        <v>287</v>
      </c>
      <c r="I10" s="2">
        <f t="shared" si="3"/>
        <v>26.111111111111111</v>
      </c>
    </row>
    <row r="13" spans="1:9" x14ac:dyDescent="0.25">
      <c r="A13" s="3" t="s">
        <v>29</v>
      </c>
      <c r="B13" s="3" t="s">
        <v>30</v>
      </c>
      <c r="C13" s="3" t="s">
        <v>31</v>
      </c>
      <c r="D13" s="3" t="s">
        <v>32</v>
      </c>
      <c r="E13" s="3" t="s">
        <v>1</v>
      </c>
      <c r="F13" s="3" t="s">
        <v>3</v>
      </c>
      <c r="G13" s="3" t="s">
        <v>2</v>
      </c>
      <c r="H13" s="3" t="s">
        <v>33</v>
      </c>
      <c r="I13" s="3" t="s">
        <v>34</v>
      </c>
    </row>
    <row r="14" spans="1:9" x14ac:dyDescent="0.25">
      <c r="A14" s="24">
        <v>2023</v>
      </c>
      <c r="B14" s="24">
        <v>3</v>
      </c>
      <c r="C14" s="24">
        <v>235</v>
      </c>
      <c r="D14" s="24">
        <v>135</v>
      </c>
      <c r="E14" s="24">
        <v>193</v>
      </c>
      <c r="F14" s="24">
        <f>+C14+(D14*B14)</f>
        <v>640</v>
      </c>
      <c r="G14" s="24">
        <f>+B14*E14</f>
        <v>579</v>
      </c>
      <c r="H14" s="24">
        <f>+G14-F14</f>
        <v>-61</v>
      </c>
      <c r="I14" s="24">
        <f>+C14/B14</f>
        <v>78.333333333333329</v>
      </c>
    </row>
    <row r="15" spans="1:9" x14ac:dyDescent="0.25">
      <c r="A15" s="24">
        <v>2024</v>
      </c>
      <c r="B15" s="24">
        <v>4</v>
      </c>
      <c r="C15" s="24">
        <v>235</v>
      </c>
      <c r="D15" s="24">
        <f>+D14*(1+15%)</f>
        <v>155.25</v>
      </c>
      <c r="E15" s="24">
        <f>+E14*(1+20%)</f>
        <v>231.6</v>
      </c>
      <c r="F15" s="24">
        <f t="shared" ref="F15:F20" si="7">+C15+(D15*B15)</f>
        <v>856</v>
      </c>
      <c r="G15" s="24">
        <f t="shared" ref="G15:G20" si="8">+B15*E15</f>
        <v>926.4</v>
      </c>
      <c r="H15" s="24">
        <f t="shared" ref="H15:H20" si="9">+G15-F15</f>
        <v>70.399999999999977</v>
      </c>
      <c r="I15" s="24">
        <f t="shared" ref="I15:I20" si="10">+C15/B15</f>
        <v>58.75</v>
      </c>
    </row>
    <row r="16" spans="1:9" x14ac:dyDescent="0.25">
      <c r="A16" s="24">
        <v>2025</v>
      </c>
      <c r="B16" s="24">
        <v>5</v>
      </c>
      <c r="C16" s="24">
        <v>235</v>
      </c>
      <c r="D16" s="24">
        <f>+D15*(1+15%)</f>
        <v>178.53749999999999</v>
      </c>
      <c r="E16" s="24">
        <f>+E15*(1+20%)</f>
        <v>277.91999999999996</v>
      </c>
      <c r="F16" s="24">
        <f t="shared" si="7"/>
        <v>1127.6875</v>
      </c>
      <c r="G16" s="24">
        <f t="shared" si="8"/>
        <v>1389.6</v>
      </c>
      <c r="H16" s="24">
        <f t="shared" si="9"/>
        <v>261.91249999999991</v>
      </c>
      <c r="I16" s="24">
        <f t="shared" si="10"/>
        <v>47</v>
      </c>
    </row>
    <row r="17" spans="1:9" x14ac:dyDescent="0.25">
      <c r="A17" s="2">
        <v>2026</v>
      </c>
      <c r="B17" s="2">
        <v>6</v>
      </c>
      <c r="C17" s="24">
        <f>+C16</f>
        <v>235</v>
      </c>
      <c r="D17" s="24">
        <f t="shared" ref="D17:D20" si="11">+D16*(1+15%)</f>
        <v>205.31812499999998</v>
      </c>
      <c r="E17" s="24">
        <f t="shared" ref="E17:E20" si="12">+E16*(1+20%)</f>
        <v>333.50399999999996</v>
      </c>
      <c r="F17" s="24">
        <f t="shared" ref="F17:F20" si="13">+C17+(D17*B17)</f>
        <v>1466.9087499999998</v>
      </c>
      <c r="G17" s="24">
        <f t="shared" ref="G17:G20" si="14">+B17*E17</f>
        <v>2001.0239999999999</v>
      </c>
      <c r="H17" s="24">
        <f t="shared" ref="H17:H20" si="15">+G17-F17</f>
        <v>534.11525000000006</v>
      </c>
      <c r="I17" s="2">
        <f t="shared" si="10"/>
        <v>39.166666666666664</v>
      </c>
    </row>
    <row r="18" spans="1:9" x14ac:dyDescent="0.25">
      <c r="A18" s="2">
        <v>2027</v>
      </c>
      <c r="B18" s="2">
        <v>7</v>
      </c>
      <c r="C18" s="24">
        <f t="shared" ref="C18:C20" si="16">+C17</f>
        <v>235</v>
      </c>
      <c r="D18" s="24">
        <f t="shared" si="11"/>
        <v>236.11584374999995</v>
      </c>
      <c r="E18" s="24">
        <f t="shared" si="12"/>
        <v>400.20479999999992</v>
      </c>
      <c r="F18" s="24">
        <f t="shared" si="13"/>
        <v>1887.8109062499998</v>
      </c>
      <c r="G18" s="24">
        <f t="shared" si="14"/>
        <v>2801.4335999999994</v>
      </c>
      <c r="H18" s="24">
        <f t="shared" si="15"/>
        <v>913.6226937499996</v>
      </c>
      <c r="I18" s="2">
        <f t="shared" si="10"/>
        <v>33.571428571428569</v>
      </c>
    </row>
    <row r="19" spans="1:9" x14ac:dyDescent="0.25">
      <c r="A19" s="2">
        <v>2028</v>
      </c>
      <c r="B19" s="2">
        <v>8</v>
      </c>
      <c r="C19" s="24">
        <f t="shared" si="16"/>
        <v>235</v>
      </c>
      <c r="D19" s="24">
        <f t="shared" si="11"/>
        <v>271.53322031249991</v>
      </c>
      <c r="E19" s="24">
        <f t="shared" si="12"/>
        <v>480.2457599999999</v>
      </c>
      <c r="F19" s="24">
        <f t="shared" si="13"/>
        <v>2407.2657624999993</v>
      </c>
      <c r="G19" s="24">
        <f t="shared" si="14"/>
        <v>3841.9660799999992</v>
      </c>
      <c r="H19" s="24">
        <f t="shared" si="15"/>
        <v>1434.7003175</v>
      </c>
      <c r="I19" s="2">
        <f t="shared" si="10"/>
        <v>29.375</v>
      </c>
    </row>
    <row r="20" spans="1:9" x14ac:dyDescent="0.25">
      <c r="A20" s="2">
        <v>2029</v>
      </c>
      <c r="B20" s="2">
        <v>9</v>
      </c>
      <c r="C20" s="24">
        <f t="shared" si="16"/>
        <v>235</v>
      </c>
      <c r="D20" s="24">
        <f t="shared" si="11"/>
        <v>312.26320335937487</v>
      </c>
      <c r="E20" s="24">
        <f t="shared" si="12"/>
        <v>576.29491199999984</v>
      </c>
      <c r="F20" s="24">
        <f t="shared" si="13"/>
        <v>3045.3688302343739</v>
      </c>
      <c r="G20" s="24">
        <f t="shared" si="14"/>
        <v>5186.6542079999981</v>
      </c>
      <c r="H20" s="24">
        <f t="shared" si="15"/>
        <v>2141.2853777656242</v>
      </c>
      <c r="I20" s="2">
        <f t="shared" si="10"/>
        <v>26.111111111111111</v>
      </c>
    </row>
    <row r="23" spans="1:9" x14ac:dyDescent="0.25">
      <c r="A23" s="3" t="s">
        <v>29</v>
      </c>
      <c r="B23" s="3" t="s">
        <v>30</v>
      </c>
      <c r="C23" s="3" t="s">
        <v>31</v>
      </c>
      <c r="D23" s="3" t="s">
        <v>32</v>
      </c>
      <c r="E23" s="3" t="s">
        <v>1</v>
      </c>
      <c r="F23" s="3" t="s">
        <v>3</v>
      </c>
      <c r="G23" s="3" t="s">
        <v>2</v>
      </c>
      <c r="H23" s="3" t="s">
        <v>33</v>
      </c>
      <c r="I23" s="3" t="s">
        <v>34</v>
      </c>
    </row>
    <row r="24" spans="1:9" x14ac:dyDescent="0.25">
      <c r="A24" s="24">
        <v>2023</v>
      </c>
      <c r="B24" s="24">
        <v>3</v>
      </c>
      <c r="C24" s="24">
        <v>235</v>
      </c>
      <c r="D24" s="24">
        <v>135</v>
      </c>
      <c r="E24" s="24">
        <v>193</v>
      </c>
      <c r="F24" s="24">
        <f>+C24+(D24*B24)</f>
        <v>640</v>
      </c>
      <c r="G24" s="24">
        <f>+B24*E24</f>
        <v>579</v>
      </c>
      <c r="H24" s="24">
        <f>+G24-F24</f>
        <v>-61</v>
      </c>
      <c r="I24" s="24">
        <f>+C24/B24</f>
        <v>78.333333333333329</v>
      </c>
    </row>
    <row r="25" spans="1:9" x14ac:dyDescent="0.25">
      <c r="A25" s="24">
        <v>2024</v>
      </c>
      <c r="B25" s="24">
        <v>4</v>
      </c>
      <c r="C25" s="24">
        <v>235</v>
      </c>
      <c r="D25" s="24">
        <f>+D24*(1+10%)</f>
        <v>148.5</v>
      </c>
      <c r="E25" s="24">
        <f>+E24*(1+15%)</f>
        <v>221.95</v>
      </c>
      <c r="F25" s="24">
        <f t="shared" ref="F25:F30" si="17">+C25+(D25*B25)</f>
        <v>829</v>
      </c>
      <c r="G25" s="24">
        <f t="shared" ref="G25:G30" si="18">+B25*E25</f>
        <v>887.8</v>
      </c>
      <c r="H25" s="24">
        <f t="shared" ref="H25:H30" si="19">+G25-F25</f>
        <v>58.799999999999955</v>
      </c>
      <c r="I25" s="24">
        <f t="shared" ref="I25:I30" si="20">+C25/B25</f>
        <v>58.75</v>
      </c>
    </row>
    <row r="26" spans="1:9" x14ac:dyDescent="0.25">
      <c r="A26" s="24">
        <v>2025</v>
      </c>
      <c r="B26" s="24">
        <v>5</v>
      </c>
      <c r="C26" s="24">
        <v>235</v>
      </c>
      <c r="D26" s="24">
        <f t="shared" ref="D26:D30" si="21">+D25*(1+10%)</f>
        <v>163.35000000000002</v>
      </c>
      <c r="E26" s="24">
        <f t="shared" ref="E26:E30" si="22">+E25*(1+15%)</f>
        <v>255.24249999999998</v>
      </c>
      <c r="F26" s="24">
        <f t="shared" si="17"/>
        <v>1051.75</v>
      </c>
      <c r="G26" s="24">
        <f t="shared" si="18"/>
        <v>1276.2124999999999</v>
      </c>
      <c r="H26" s="24">
        <f t="shared" si="19"/>
        <v>224.46249999999986</v>
      </c>
      <c r="I26" s="24">
        <f t="shared" si="20"/>
        <v>47</v>
      </c>
    </row>
    <row r="27" spans="1:9" x14ac:dyDescent="0.25">
      <c r="A27" s="2">
        <v>2026</v>
      </c>
      <c r="B27" s="2">
        <v>6</v>
      </c>
      <c r="C27" s="24">
        <f>+C26</f>
        <v>235</v>
      </c>
      <c r="D27" s="24">
        <f t="shared" si="21"/>
        <v>179.68500000000003</v>
      </c>
      <c r="E27" s="24">
        <f t="shared" si="22"/>
        <v>293.52887499999997</v>
      </c>
      <c r="F27" s="24">
        <f t="shared" si="17"/>
        <v>1313.1100000000001</v>
      </c>
      <c r="G27" s="24">
        <f t="shared" si="18"/>
        <v>1761.1732499999998</v>
      </c>
      <c r="H27" s="24">
        <f t="shared" si="19"/>
        <v>448.0632499999997</v>
      </c>
      <c r="I27" s="2">
        <f t="shared" si="20"/>
        <v>39.166666666666664</v>
      </c>
    </row>
    <row r="28" spans="1:9" x14ac:dyDescent="0.25">
      <c r="A28" s="2">
        <v>2027</v>
      </c>
      <c r="B28" s="2">
        <v>7</v>
      </c>
      <c r="C28" s="24">
        <f t="shared" ref="C28:C30" si="23">+C27</f>
        <v>235</v>
      </c>
      <c r="D28" s="24">
        <f t="shared" si="21"/>
        <v>197.65350000000004</v>
      </c>
      <c r="E28" s="24">
        <f t="shared" si="22"/>
        <v>337.55820624999996</v>
      </c>
      <c r="F28" s="24">
        <f t="shared" si="17"/>
        <v>1618.5745000000002</v>
      </c>
      <c r="G28" s="24">
        <f t="shared" si="18"/>
        <v>2362.9074437499999</v>
      </c>
      <c r="H28" s="24">
        <f t="shared" si="19"/>
        <v>744.33294374999969</v>
      </c>
      <c r="I28" s="2">
        <f t="shared" si="20"/>
        <v>33.571428571428569</v>
      </c>
    </row>
    <row r="29" spans="1:9" x14ac:dyDescent="0.25">
      <c r="A29" s="2">
        <v>2028</v>
      </c>
      <c r="B29" s="2">
        <v>8</v>
      </c>
      <c r="C29" s="24">
        <f t="shared" si="23"/>
        <v>235</v>
      </c>
      <c r="D29" s="24">
        <f t="shared" si="21"/>
        <v>217.41885000000005</v>
      </c>
      <c r="E29" s="24">
        <f t="shared" si="22"/>
        <v>388.19193718749995</v>
      </c>
      <c r="F29" s="24">
        <f t="shared" si="17"/>
        <v>1974.3508000000004</v>
      </c>
      <c r="G29" s="24">
        <f t="shared" si="18"/>
        <v>3105.5354974999996</v>
      </c>
      <c r="H29" s="24">
        <f t="shared" si="19"/>
        <v>1131.1846974999992</v>
      </c>
      <c r="I29" s="2">
        <f t="shared" si="20"/>
        <v>29.375</v>
      </c>
    </row>
    <row r="30" spans="1:9" x14ac:dyDescent="0.25">
      <c r="A30" s="2">
        <v>2029</v>
      </c>
      <c r="B30" s="2">
        <v>9</v>
      </c>
      <c r="C30" s="24">
        <f t="shared" si="23"/>
        <v>235</v>
      </c>
      <c r="D30" s="24">
        <f t="shared" si="21"/>
        <v>239.16073500000007</v>
      </c>
      <c r="E30" s="24">
        <f t="shared" si="22"/>
        <v>446.42072776562492</v>
      </c>
      <c r="F30" s="24">
        <f t="shared" si="17"/>
        <v>2387.4466150000007</v>
      </c>
      <c r="G30" s="24">
        <f t="shared" si="18"/>
        <v>4017.7865498906244</v>
      </c>
      <c r="H30" s="24">
        <f t="shared" si="19"/>
        <v>1630.3399348906237</v>
      </c>
      <c r="I30" s="2">
        <f t="shared" si="20"/>
        <v>26.111111111111111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Ejercicio</vt:lpstr>
      <vt:lpstr>Caso 1</vt:lpstr>
      <vt:lpstr>Caso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2026-05-09T00:20:06Z</dcterms:created>
  <dcterms:modified xsi:type="dcterms:W3CDTF">2026-05-09T01:54:15Z</dcterms:modified>
</cp:coreProperties>
</file>