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82D8A054-4D39-4C81-AAAB-303423C8CB49}" xr6:coauthVersionLast="47" xr6:coauthVersionMax="47" xr10:uidLastSave="{00000000-0000-0000-0000-000000000000}"/>
  <bookViews>
    <workbookView xWindow="-108" yWindow="-108" windowWidth="23256" windowHeight="12456" activeTab="5" xr2:uid="{027C1765-4712-432C-9BC0-201DE97899CD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4" l="1"/>
  <c r="N25" i="4"/>
  <c r="L15" i="4"/>
  <c r="M14" i="4"/>
  <c r="L20" i="4"/>
  <c r="L12" i="4"/>
  <c r="M11" i="4"/>
  <c r="L13" i="4"/>
  <c r="L6" i="4"/>
  <c r="L7" i="4"/>
  <c r="L5" i="4"/>
  <c r="P4" i="4" l="1"/>
  <c r="P5" i="4" s="1"/>
  <c r="P8" i="4" s="1"/>
  <c r="N5" i="3"/>
  <c r="N7" i="3" s="1"/>
  <c r="N14" i="3" s="1"/>
  <c r="N17" i="3" s="1"/>
  <c r="N20" i="3" s="1"/>
  <c r="Q4" i="3" s="1"/>
  <c r="Q5" i="3" s="1"/>
  <c r="Q8" i="3" s="1"/>
  <c r="L10" i="2"/>
  <c r="L6" i="2"/>
  <c r="L8" i="2" s="1"/>
  <c r="L15" i="2" s="1"/>
  <c r="L18" i="2" s="1"/>
  <c r="L21" i="2" s="1"/>
  <c r="O5" i="2" s="1"/>
  <c r="O6" i="2" s="1"/>
  <c r="O9" i="2" s="1"/>
</calcChain>
</file>

<file path=xl/sharedStrings.xml><?xml version="1.0" encoding="utf-8"?>
<sst xmlns="http://schemas.openxmlformats.org/spreadsheetml/2006/main" count="169" uniqueCount="57">
  <si>
    <t>ESTADO DE COSTOS DE PRODUCCION Y VENTAS</t>
  </si>
  <si>
    <t xml:space="preserve">Inv inicial de Materiales Directos </t>
  </si>
  <si>
    <t>(+) Compras de MD</t>
  </si>
  <si>
    <t>(=) Disponible de MD</t>
  </si>
  <si>
    <t xml:space="preserve">(-) Inv final de Materiales Directos </t>
  </si>
  <si>
    <t>(=) Material directo Utilizado</t>
  </si>
  <si>
    <t>(+) MOD</t>
  </si>
  <si>
    <t xml:space="preserve">(+) CIF </t>
  </si>
  <si>
    <t xml:space="preserve">(=) Costos de producción incurridos </t>
  </si>
  <si>
    <t>(+) Inv inicial de producción en proceso</t>
  </si>
  <si>
    <t xml:space="preserve">(-) Inv final de producción en proceso </t>
  </si>
  <si>
    <t xml:space="preserve">(=) Costos de producción total </t>
  </si>
  <si>
    <t xml:space="preserve">(+) Inv inicial de producto terminado </t>
  </si>
  <si>
    <t>(-) Inv final de producto terminado</t>
  </si>
  <si>
    <t>(=) Costo de ventas</t>
  </si>
  <si>
    <t xml:space="preserve">Estado de Resultados </t>
  </si>
  <si>
    <t xml:space="preserve">Ingreso por ventas </t>
  </si>
  <si>
    <t>(-) Costo de Ventas</t>
  </si>
  <si>
    <t>(=) Utilidad Bruta</t>
  </si>
  <si>
    <t xml:space="preserve">(-) Gastos Administrativos </t>
  </si>
  <si>
    <t>(-) Gastos de ventas</t>
  </si>
  <si>
    <t>(=) Utilidad operativa</t>
  </si>
  <si>
    <t>Mano de obra Indirecta</t>
  </si>
  <si>
    <t>Seguro de planta</t>
  </si>
  <si>
    <t xml:space="preserve">Depreciación planta </t>
  </si>
  <si>
    <t>Reparaciones y mantenimiento planta</t>
  </si>
  <si>
    <t xml:space="preserve">Estado de Resultos </t>
  </si>
  <si>
    <t>(-) Gastos de Mk distr y ser cliente</t>
  </si>
  <si>
    <t>(-) Costos de Ventas</t>
  </si>
  <si>
    <t xml:space="preserve">(=) Utiliad Bruta </t>
  </si>
  <si>
    <t xml:space="preserve">Inv. de materiales directos al 01 de enero </t>
  </si>
  <si>
    <t xml:space="preserve">Compras de materiales directos </t>
  </si>
  <si>
    <t>?</t>
  </si>
  <si>
    <t>Materiales directos disponibles</t>
  </si>
  <si>
    <t>Inv. de materiales directos al 31 de diciembre</t>
  </si>
  <si>
    <t xml:space="preserve">Materiales directos utilizados </t>
  </si>
  <si>
    <t>Mano de obra directa</t>
  </si>
  <si>
    <t xml:space="preserve">Costos indirectos de fabricacion: </t>
  </si>
  <si>
    <t>Mano de obra indirecta</t>
  </si>
  <si>
    <t xml:space="preserve">Materiales indirectos </t>
  </si>
  <si>
    <t>Depreciación maquinaria planta</t>
  </si>
  <si>
    <t>servicios generales de planta</t>
  </si>
  <si>
    <t>Mantenimiento de planta</t>
  </si>
  <si>
    <t xml:space="preserve">Costos de producción  incurridos </t>
  </si>
  <si>
    <t>Inv.de producción en proceso  01 de enero</t>
  </si>
  <si>
    <t>Inv.de producción en proceso  31 de diciembre</t>
  </si>
  <si>
    <t xml:space="preserve">Costo de produccion total </t>
  </si>
  <si>
    <t>Inv. producto terminado al 01 de enero</t>
  </si>
  <si>
    <t>Inv.producto terminado al 31 de diciembre</t>
  </si>
  <si>
    <t>Costo de ventas</t>
  </si>
  <si>
    <t xml:space="preserve">Ingresos </t>
  </si>
  <si>
    <t xml:space="preserve">Utilidad Bruta </t>
  </si>
  <si>
    <t xml:space="preserve">Si se producen 50 000 unidades cuál es el </t>
  </si>
  <si>
    <t xml:space="preserve">costo unitario de produccion </t>
  </si>
  <si>
    <t xml:space="preserve">Costo unitario de producción </t>
  </si>
  <si>
    <t xml:space="preserve">Costo total de produccion </t>
  </si>
  <si>
    <t xml:space="preserve"># de 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</si>
</sst>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&quot;$&quot;* #,##0.0_ ;_ &quot;$&quot;* \-#,##0.0_ ;_ &quot;$&quot;* &quot;-&quot;??_ ;_ @_ "/>
    <numFmt numFmtId="165" formatCode="_ &quot;$&quot;* #,##0_ ;_ &quot;$&quot;* \-#,##0_ ;_ &quot;$&quot;* &quot;-&quot;??_ ;_ @_ 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165" fontId="0" fillId="0" borderId="0" xfId="1" applyNumberFormat="1" applyFont="1"/>
    <xf numFmtId="165" fontId="2" fillId="0" borderId="0" xfId="1" applyNumberFormat="1" applyFont="1"/>
    <xf numFmtId="165" fontId="0" fillId="0" borderId="0" xfId="0" applyNumberFormat="1"/>
    <xf numFmtId="165" fontId="4" fillId="0" borderId="0" xfId="1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44" fontId="0" fillId="0" borderId="0" xfId="0" applyNumberFormat="1"/>
    <xf numFmtId="164" fontId="0" fillId="0" borderId="0" xfId="1" applyNumberFormat="1" applyFont="1" applyAlignment="1">
      <alignment horizontal="center"/>
    </xf>
    <xf numFmtId="165" fontId="2" fillId="0" borderId="0" xfId="0" applyNumberFormat="1" applyFont="1"/>
    <xf numFmtId="0" fontId="5" fillId="2" borderId="1" xfId="0" applyFont="1" applyFill="1" applyBorder="1"/>
    <xf numFmtId="166" fontId="5" fillId="2" borderId="1" xfId="2" applyNumberFormat="1" applyFont="1" applyFill="1" applyBorder="1"/>
    <xf numFmtId="166" fontId="5" fillId="2" borderId="1" xfId="2" applyNumberFormat="1" applyFont="1" applyFill="1" applyBorder="1" applyAlignment="1">
      <alignment horizontal="center"/>
    </xf>
    <xf numFmtId="166" fontId="0" fillId="0" borderId="0" xfId="0" applyNumberFormat="1"/>
    <xf numFmtId="166" fontId="0" fillId="0" borderId="1" xfId="0" applyNumberFormat="1" applyBorder="1" applyAlignment="1">
      <alignment horizontal="center"/>
    </xf>
    <xf numFmtId="166" fontId="0" fillId="0" borderId="1" xfId="0" applyNumberFormat="1" applyBorder="1"/>
    <xf numFmtId="0" fontId="0" fillId="0" borderId="2" xfId="0" applyBorder="1"/>
    <xf numFmtId="165" fontId="0" fillId="0" borderId="0" xfId="1" applyNumberFormat="1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528640</xdr:colOff>
      <xdr:row>0</xdr:row>
      <xdr:rowOff>0</xdr:rowOff>
    </xdr:from>
    <xdr:to>
      <xdr:col>9</xdr:col>
      <xdr:colOff>444502</xdr:colOff>
      <xdr:row>19</xdr:row>
      <xdr:rowOff>93725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76DE5D-A681-4523-8C4F-CC6AC9A37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265" t="21226" r="16608" b="18740"/>
        <a:stretch/>
      </xdr:blipFill>
      <xdr:spPr>
        <a:xfrm>
          <a:off x="2052640" y="0"/>
          <a:ext cx="5249862" cy="3760850"/>
        </a:xfrm>
        <a:prstGeom prst="rect">
          <a:avLst/>
        </a:prstGeom>
      </xdr:spPr>
    </xdr:pic>
    <xdr:clientData/>
  </xdr:twoCellAnchor>
  <xdr:twoCellAnchor>
    <xdr:from>
      <xdr:col>9</xdr:col>
      <xdr:colOff>515939</xdr:colOff>
      <xdr:row>7</xdr:row>
      <xdr:rowOff>47625</xdr:rowOff>
    </xdr:from>
    <xdr:to>
      <xdr:col>9</xdr:col>
      <xdr:colOff>706439</xdr:colOff>
      <xdr:row>10</xdr:row>
      <xdr:rowOff>39688</xdr:rowOff>
    </xdr:to>
    <xdr:sp macro="" textlink="">
      <xdr:nvSpPr>
        <xdr:cNvPr id="4" name="Abrir llave 3">
          <a:extLst>
            <a:ext uri="{FF2B5EF4-FFF2-40B4-BE49-F238E27FC236}">
              <a16:creationId xmlns:a16="http://schemas.microsoft.com/office/drawing/2014/main" id="{410C8D5D-C487-4057-91FD-00DDD0B9542D}"/>
            </a:ext>
          </a:extLst>
        </xdr:cNvPr>
        <xdr:cNvSpPr/>
      </xdr:nvSpPr>
      <xdr:spPr>
        <a:xfrm>
          <a:off x="7373939" y="1460500"/>
          <a:ext cx="190500" cy="56356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1968501</xdr:colOff>
      <xdr:row>4</xdr:row>
      <xdr:rowOff>95250</xdr:rowOff>
    </xdr:from>
    <xdr:to>
      <xdr:col>12</xdr:col>
      <xdr:colOff>0</xdr:colOff>
      <xdr:row>16</xdr:row>
      <xdr:rowOff>103189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1BB4498B-CD9F-47D2-BB30-FAD511CEEBDE}"/>
            </a:ext>
          </a:extLst>
        </xdr:cNvPr>
        <xdr:cNvCxnSpPr/>
      </xdr:nvCxnSpPr>
      <xdr:spPr>
        <a:xfrm flipV="1">
          <a:off x="9588501" y="904875"/>
          <a:ext cx="1650999" cy="229393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363681</xdr:colOff>
      <xdr:row>0</xdr:row>
      <xdr:rowOff>38100</xdr:rowOff>
    </xdr:from>
    <xdr:to>
      <xdr:col>8</xdr:col>
      <xdr:colOff>744681</xdr:colOff>
      <xdr:row>21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AB00FF-6C05-4B5F-BC86-585F6C41B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510" t="23961" r="18291" b="28767"/>
        <a:stretch/>
      </xdr:blipFill>
      <xdr:spPr>
        <a:xfrm>
          <a:off x="363681" y="38100"/>
          <a:ext cx="6477000" cy="4086225"/>
        </a:xfrm>
        <a:prstGeom prst="rect">
          <a:avLst/>
        </a:prstGeom>
      </xdr:spPr>
    </xdr:pic>
    <xdr:clientData/>
  </xdr:twoCellAnchor>
  <xdr:twoCellAnchor>
    <xdr:from>
      <xdr:col>12</xdr:col>
      <xdr:colOff>8659</xdr:colOff>
      <xdr:row>7</xdr:row>
      <xdr:rowOff>8659</xdr:rowOff>
    </xdr:from>
    <xdr:to>
      <xdr:col>12</xdr:col>
      <xdr:colOff>199159</xdr:colOff>
      <xdr:row>9</xdr:row>
      <xdr:rowOff>155864</xdr:rowOff>
    </xdr:to>
    <xdr:sp macro="" textlink="">
      <xdr:nvSpPr>
        <xdr:cNvPr id="5" name="Cerrar llave 4">
          <a:extLst>
            <a:ext uri="{FF2B5EF4-FFF2-40B4-BE49-F238E27FC236}">
              <a16:creationId xmlns:a16="http://schemas.microsoft.com/office/drawing/2014/main" id="{231665BE-AFEF-4B6E-BE15-7EBE0FD7F35D}"/>
            </a:ext>
          </a:extLst>
        </xdr:cNvPr>
        <xdr:cNvSpPr/>
      </xdr:nvSpPr>
      <xdr:spPr>
        <a:xfrm>
          <a:off x="10936432" y="1342159"/>
          <a:ext cx="190500" cy="528205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11</xdr:col>
      <xdr:colOff>742950</xdr:colOff>
      <xdr:row>19</xdr:row>
      <xdr:rowOff>111250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A0ED11-8188-4ED9-815D-9C07BF2A4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242" t="31644" r="23489" b="36972"/>
        <a:stretch/>
      </xdr:blipFill>
      <xdr:spPr>
        <a:xfrm>
          <a:off x="2286000" y="0"/>
          <a:ext cx="6838950" cy="3730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296739</xdr:colOff>
      <xdr:row>0</xdr:row>
      <xdr:rowOff>53486</xdr:rowOff>
    </xdr:from>
    <xdr:to>
      <xdr:col>9</xdr:col>
      <xdr:colOff>691662</xdr:colOff>
      <xdr:row>21</xdr:row>
      <xdr:rowOff>72536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5883AD-3785-49AD-A0E2-CDD7CC620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245" t="32816" r="14850" b="23689"/>
        <a:stretch/>
      </xdr:blipFill>
      <xdr:spPr>
        <a:xfrm>
          <a:off x="1088047" y="53486"/>
          <a:ext cx="6725384" cy="38349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182880</xdr:colOff>
      <xdr:row>26</xdr:row>
      <xdr:rowOff>50814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A40855-5A77-9F1C-5E80-0B513CEB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22720" cy="4805694"/>
        </a:xfrm>
        <a:prstGeom prst="rect">
          <a:avLst/>
        </a:prstGeom>
      </xdr:spPr>
    </xdr:pic>
    <xdr:clientData/>
  </xdr:twoCellAnchor>
  <xdr:twoCellAnchor>
    <xdr:from>
      <xdr:col>6</xdr:col>
      <xdr:colOff>373380</xdr:colOff>
      <xdr:row>7</xdr:row>
      <xdr:rowOff>152400</xdr:rowOff>
    </xdr:from>
    <xdr:to>
      <xdr:col>7</xdr:col>
      <xdr:colOff>426720</xdr:colOff>
      <xdr:row>24</xdr:row>
      <xdr:rowOff>152400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230FB486-E0F2-F226-C79E-7D677E57E980}"/>
            </a:ext>
          </a:extLst>
        </xdr:cNvPr>
        <xdr:cNvSpPr/>
      </xdr:nvSpPr>
      <xdr:spPr>
        <a:xfrm>
          <a:off x="5128260" y="1432560"/>
          <a:ext cx="845820" cy="3108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2045-FA6C-4FAA-A450-DB0F47DE035B}">
  <dimension ref="K2:M17"/>
  <sheetViews>
    <sheetView topLeftCell="F1" zoomScale="120" zoomScaleNormal="120" workbookViewId="0">
      <selection activeCell="L12" sqref="L12"/>
    </sheetView>
  </sheetViews>
  <sheetFormatPr baseColWidth="10" defaultRowHeight="14.4" x14ac:dyDescent="0.3"/>
  <cols>
    <col min="11" max="11" width="42.88671875" customWidth="1"/>
    <col min="13" max="13" width="19" customWidth="1"/>
  </cols>
  <sheetData>
    <row r="2" spans="11:13" ht="18" x14ac:dyDescent="0.35">
      <c r="K2" s="1" t="s">
        <v>0</v>
      </c>
      <c r="M2" s="2" t="s">
        <v>15</v>
      </c>
    </row>
    <row r="4" spans="11:13" x14ac:dyDescent="0.3">
      <c r="K4" t="s">
        <v>1</v>
      </c>
      <c r="M4" t="s">
        <v>16</v>
      </c>
    </row>
    <row r="5" spans="11:13" x14ac:dyDescent="0.3">
      <c r="K5" t="s">
        <v>2</v>
      </c>
      <c r="M5" t="s">
        <v>17</v>
      </c>
    </row>
    <row r="6" spans="11:13" x14ac:dyDescent="0.3">
      <c r="K6" t="s">
        <v>3</v>
      </c>
      <c r="M6" t="s">
        <v>18</v>
      </c>
    </row>
    <row r="7" spans="11:13" x14ac:dyDescent="0.3">
      <c r="K7" t="s">
        <v>4</v>
      </c>
      <c r="M7" t="s">
        <v>19</v>
      </c>
    </row>
    <row r="8" spans="11:13" x14ac:dyDescent="0.3">
      <c r="K8" t="s">
        <v>5</v>
      </c>
      <c r="M8" t="s">
        <v>20</v>
      </c>
    </row>
    <row r="9" spans="11:13" x14ac:dyDescent="0.3">
      <c r="K9" t="s">
        <v>6</v>
      </c>
      <c r="M9" t="s">
        <v>21</v>
      </c>
    </row>
    <row r="10" spans="11:13" x14ac:dyDescent="0.3">
      <c r="K10" t="s">
        <v>7</v>
      </c>
    </row>
    <row r="11" spans="11:13" x14ac:dyDescent="0.3">
      <c r="K11" t="s">
        <v>8</v>
      </c>
    </row>
    <row r="12" spans="11:13" x14ac:dyDescent="0.3">
      <c r="K12" t="s">
        <v>9</v>
      </c>
    </row>
    <row r="13" spans="11:13" x14ac:dyDescent="0.3">
      <c r="K13" t="s">
        <v>10</v>
      </c>
    </row>
    <row r="14" spans="11:13" x14ac:dyDescent="0.3">
      <c r="K14" t="s">
        <v>11</v>
      </c>
    </row>
    <row r="15" spans="11:13" x14ac:dyDescent="0.3">
      <c r="K15" t="s">
        <v>12</v>
      </c>
    </row>
    <row r="16" spans="11:13" x14ac:dyDescent="0.3">
      <c r="K16" t="s">
        <v>13</v>
      </c>
    </row>
    <row r="17" spans="11:11" x14ac:dyDescent="0.3">
      <c r="K17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DA4A-0D50-436E-852C-5A62CCE2614F}">
  <dimension ref="J2:O21"/>
  <sheetViews>
    <sheetView zoomScale="110" zoomScaleNormal="110" workbookViewId="0">
      <selection activeCell="F1" sqref="F1"/>
    </sheetView>
  </sheetViews>
  <sheetFormatPr baseColWidth="10" defaultRowHeight="14.4" x14ac:dyDescent="0.3"/>
  <cols>
    <col min="10" max="10" width="38.109375" customWidth="1"/>
    <col min="11" max="11" width="11.44140625" customWidth="1"/>
    <col min="12" max="12" width="11.44140625" style="4"/>
    <col min="14" max="14" width="22.6640625" customWidth="1"/>
    <col min="15" max="15" width="12.33203125" bestFit="1" customWidth="1"/>
  </cols>
  <sheetData>
    <row r="2" spans="10:15" x14ac:dyDescent="0.3">
      <c r="J2" s="1" t="s">
        <v>0</v>
      </c>
      <c r="K2" s="1"/>
      <c r="N2" t="s">
        <v>26</v>
      </c>
    </row>
    <row r="4" spans="10:15" x14ac:dyDescent="0.3">
      <c r="J4" t="s">
        <v>1</v>
      </c>
      <c r="L4" s="4">
        <v>22000</v>
      </c>
      <c r="N4" t="s">
        <v>16</v>
      </c>
      <c r="O4" s="4">
        <v>300000</v>
      </c>
    </row>
    <row r="5" spans="10:15" x14ac:dyDescent="0.3">
      <c r="J5" t="s">
        <v>2</v>
      </c>
      <c r="L5" s="4">
        <v>75000</v>
      </c>
      <c r="N5" t="s">
        <v>17</v>
      </c>
      <c r="O5" s="6">
        <f>+L21</f>
        <v>131000</v>
      </c>
    </row>
    <row r="6" spans="10:15" x14ac:dyDescent="0.3">
      <c r="J6" t="s">
        <v>3</v>
      </c>
      <c r="L6" s="4">
        <f>+L4+L5</f>
        <v>97000</v>
      </c>
      <c r="N6" t="s">
        <v>18</v>
      </c>
      <c r="O6" s="6">
        <f>+O4-O5</f>
        <v>169000</v>
      </c>
    </row>
    <row r="7" spans="10:15" x14ac:dyDescent="0.3">
      <c r="J7" t="s">
        <v>4</v>
      </c>
      <c r="L7" s="4">
        <v>26000</v>
      </c>
      <c r="N7" t="s">
        <v>19</v>
      </c>
      <c r="O7" s="4">
        <v>29000</v>
      </c>
    </row>
    <row r="8" spans="10:15" x14ac:dyDescent="0.3">
      <c r="J8" t="s">
        <v>5</v>
      </c>
      <c r="L8" s="4">
        <f>+L6-L7</f>
        <v>71000</v>
      </c>
      <c r="N8" t="s">
        <v>27</v>
      </c>
      <c r="O8" s="4">
        <v>93000</v>
      </c>
    </row>
    <row r="9" spans="10:15" x14ac:dyDescent="0.3">
      <c r="J9" t="s">
        <v>6</v>
      </c>
      <c r="L9" s="4">
        <v>25000</v>
      </c>
      <c r="N9" t="s">
        <v>21</v>
      </c>
      <c r="O9" s="6">
        <f>+O6-O7-O8</f>
        <v>47000</v>
      </c>
    </row>
    <row r="10" spans="10:15" x14ac:dyDescent="0.3">
      <c r="J10" t="s">
        <v>7</v>
      </c>
      <c r="L10" s="4">
        <f>SUM(K11:K14)</f>
        <v>39000</v>
      </c>
    </row>
    <row r="11" spans="10:15" x14ac:dyDescent="0.3">
      <c r="J11" t="s">
        <v>22</v>
      </c>
      <c r="K11" s="4">
        <v>15000</v>
      </c>
    </row>
    <row r="12" spans="10:15" x14ac:dyDescent="0.3">
      <c r="J12" t="s">
        <v>23</v>
      </c>
      <c r="K12" s="4">
        <v>9000</v>
      </c>
    </row>
    <row r="13" spans="10:15" x14ac:dyDescent="0.3">
      <c r="J13" t="s">
        <v>24</v>
      </c>
      <c r="K13" s="4">
        <v>11000</v>
      </c>
    </row>
    <row r="14" spans="10:15" x14ac:dyDescent="0.3">
      <c r="J14" t="s">
        <v>25</v>
      </c>
      <c r="K14" s="4">
        <v>4000</v>
      </c>
    </row>
    <row r="15" spans="10:15" x14ac:dyDescent="0.3">
      <c r="J15" t="s">
        <v>8</v>
      </c>
      <c r="L15" s="4">
        <f>SUM(L8:L10)</f>
        <v>135000</v>
      </c>
    </row>
    <row r="16" spans="10:15" x14ac:dyDescent="0.3">
      <c r="J16" t="s">
        <v>9</v>
      </c>
      <c r="L16" s="4">
        <v>21000</v>
      </c>
    </row>
    <row r="17" spans="10:12" x14ac:dyDescent="0.3">
      <c r="J17" t="s">
        <v>10</v>
      </c>
      <c r="L17" s="4">
        <v>20000</v>
      </c>
    </row>
    <row r="18" spans="10:12" x14ac:dyDescent="0.3">
      <c r="J18" t="s">
        <v>11</v>
      </c>
      <c r="L18" s="4">
        <f>+L15+L16-L17</f>
        <v>136000</v>
      </c>
    </row>
    <row r="19" spans="10:12" x14ac:dyDescent="0.3">
      <c r="J19" t="s">
        <v>12</v>
      </c>
      <c r="L19" s="4">
        <v>18000</v>
      </c>
    </row>
    <row r="20" spans="10:12" x14ac:dyDescent="0.3">
      <c r="J20" t="s">
        <v>13</v>
      </c>
      <c r="L20" s="4">
        <v>23000</v>
      </c>
    </row>
    <row r="21" spans="10:12" x14ac:dyDescent="0.3">
      <c r="J21" t="s">
        <v>14</v>
      </c>
      <c r="L21" s="5">
        <f>+L18+L19-L20</f>
        <v>131000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4356-BA0E-4741-B52E-7419E26904D0}">
  <dimension ref="M1:Q20"/>
  <sheetViews>
    <sheetView workbookViewId="0">
      <selection activeCell="A13" sqref="A13"/>
    </sheetView>
  </sheetViews>
  <sheetFormatPr baseColWidth="10" defaultRowHeight="14.4" x14ac:dyDescent="0.3"/>
  <cols>
    <col min="13" max="13" width="39.88671875" customWidth="1"/>
    <col min="16" max="16" width="32" customWidth="1"/>
  </cols>
  <sheetData>
    <row r="1" spans="13:17" x14ac:dyDescent="0.3">
      <c r="M1" s="1" t="s">
        <v>0</v>
      </c>
      <c r="P1" s="1" t="s">
        <v>15</v>
      </c>
    </row>
    <row r="3" spans="13:17" x14ac:dyDescent="0.3">
      <c r="M3" t="s">
        <v>1</v>
      </c>
      <c r="N3">
        <v>32</v>
      </c>
      <c r="P3" t="s">
        <v>16</v>
      </c>
      <c r="Q3">
        <v>355</v>
      </c>
    </row>
    <row r="4" spans="13:17" x14ac:dyDescent="0.3">
      <c r="M4" t="s">
        <v>2</v>
      </c>
      <c r="N4">
        <v>84</v>
      </c>
      <c r="P4" t="s">
        <v>17</v>
      </c>
      <c r="Q4">
        <f>+N20</f>
        <v>264</v>
      </c>
    </row>
    <row r="5" spans="13:17" x14ac:dyDescent="0.3">
      <c r="M5" t="s">
        <v>3</v>
      </c>
      <c r="N5">
        <f>+N3+N4</f>
        <v>116</v>
      </c>
      <c r="P5" t="s">
        <v>18</v>
      </c>
      <c r="Q5">
        <f>+Q3-Q4</f>
        <v>91</v>
      </c>
    </row>
    <row r="6" spans="13:17" x14ac:dyDescent="0.3">
      <c r="M6" t="s">
        <v>4</v>
      </c>
      <c r="N6">
        <v>8</v>
      </c>
      <c r="P6" t="s">
        <v>19</v>
      </c>
      <c r="Q6">
        <v>0</v>
      </c>
    </row>
    <row r="7" spans="13:17" x14ac:dyDescent="0.3">
      <c r="M7" t="s">
        <v>5</v>
      </c>
      <c r="N7">
        <f>+N5-N6</f>
        <v>108</v>
      </c>
      <c r="P7" t="s">
        <v>27</v>
      </c>
      <c r="Q7">
        <v>94</v>
      </c>
    </row>
    <row r="8" spans="13:17" x14ac:dyDescent="0.3">
      <c r="M8" t="s">
        <v>6</v>
      </c>
      <c r="N8">
        <v>42</v>
      </c>
      <c r="P8" t="s">
        <v>21</v>
      </c>
      <c r="Q8">
        <f>+Q5-Q7</f>
        <v>-3</v>
      </c>
    </row>
    <row r="9" spans="13:17" x14ac:dyDescent="0.3">
      <c r="M9" t="s">
        <v>7</v>
      </c>
      <c r="N9">
        <v>63</v>
      </c>
    </row>
    <row r="14" spans="13:17" x14ac:dyDescent="0.3">
      <c r="M14" t="s">
        <v>8</v>
      </c>
      <c r="N14">
        <f>+N7+N8+N9</f>
        <v>213</v>
      </c>
    </row>
    <row r="15" spans="13:17" x14ac:dyDescent="0.3">
      <c r="M15" t="s">
        <v>9</v>
      </c>
      <c r="N15">
        <v>18</v>
      </c>
    </row>
    <row r="16" spans="13:17" x14ac:dyDescent="0.3">
      <c r="M16" t="s">
        <v>10</v>
      </c>
      <c r="N16">
        <v>3</v>
      </c>
    </row>
    <row r="17" spans="13:14" x14ac:dyDescent="0.3">
      <c r="M17" t="s">
        <v>11</v>
      </c>
      <c r="N17">
        <f>+N14+N15-N16</f>
        <v>228</v>
      </c>
    </row>
    <row r="18" spans="13:14" x14ac:dyDescent="0.3">
      <c r="M18" t="s">
        <v>12</v>
      </c>
      <c r="N18">
        <v>47</v>
      </c>
    </row>
    <row r="19" spans="13:14" x14ac:dyDescent="0.3">
      <c r="M19" t="s">
        <v>13</v>
      </c>
      <c r="N19">
        <v>11</v>
      </c>
    </row>
    <row r="20" spans="13:14" x14ac:dyDescent="0.3">
      <c r="M20" t="s">
        <v>14</v>
      </c>
      <c r="N20">
        <f>+N17+N18-N19</f>
        <v>264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84C0-FB61-43A6-92E5-8BE31BDE14C6}">
  <dimension ref="K1:P26"/>
  <sheetViews>
    <sheetView topLeftCell="D1" zoomScale="130" zoomScaleNormal="130" workbookViewId="0">
      <selection activeCell="L16" sqref="L16"/>
    </sheetView>
  </sheetViews>
  <sheetFormatPr baseColWidth="10" defaultRowHeight="14.4" x14ac:dyDescent="0.3"/>
  <cols>
    <col min="11" max="11" width="36.44140625" customWidth="1"/>
    <col min="12" max="12" width="14.5546875" bestFit="1" customWidth="1"/>
    <col min="13" max="13" width="12.5546875" customWidth="1"/>
    <col min="15" max="15" width="30.88671875" customWidth="1"/>
  </cols>
  <sheetData>
    <row r="1" spans="11:16" x14ac:dyDescent="0.3">
      <c r="K1" s="1" t="s">
        <v>0</v>
      </c>
      <c r="L1" s="1"/>
      <c r="M1" s="4"/>
      <c r="O1" t="s">
        <v>26</v>
      </c>
    </row>
    <row r="2" spans="11:16" x14ac:dyDescent="0.3">
      <c r="M2" s="4"/>
    </row>
    <row r="3" spans="11:16" x14ac:dyDescent="0.3">
      <c r="K3" t="s">
        <v>1</v>
      </c>
      <c r="L3" s="4">
        <v>25000</v>
      </c>
      <c r="M3" s="4"/>
      <c r="O3" t="s">
        <v>16</v>
      </c>
      <c r="P3" s="4"/>
    </row>
    <row r="4" spans="11:16" x14ac:dyDescent="0.3">
      <c r="K4" t="s">
        <v>2</v>
      </c>
      <c r="L4" s="4">
        <v>240000</v>
      </c>
      <c r="M4" s="4"/>
      <c r="O4" t="s">
        <v>17</v>
      </c>
      <c r="P4" s="6">
        <f>+M20</f>
        <v>0</v>
      </c>
    </row>
    <row r="5" spans="11:16" x14ac:dyDescent="0.3">
      <c r="K5" t="s">
        <v>3</v>
      </c>
      <c r="L5" s="6">
        <f>+L3+L4</f>
        <v>265000</v>
      </c>
      <c r="M5" s="4"/>
      <c r="O5" t="s">
        <v>18</v>
      </c>
      <c r="P5" s="6">
        <f>+P3-P4</f>
        <v>0</v>
      </c>
    </row>
    <row r="6" spans="11:16" x14ac:dyDescent="0.3">
      <c r="K6" t="s">
        <v>4</v>
      </c>
      <c r="L6" s="8">
        <f>+L5-L7</f>
        <v>85000</v>
      </c>
      <c r="M6" s="4"/>
      <c r="O6" t="s">
        <v>19</v>
      </c>
      <c r="P6" s="4"/>
    </row>
    <row r="7" spans="11:16" x14ac:dyDescent="0.3">
      <c r="K7" t="s">
        <v>5</v>
      </c>
      <c r="L7" s="11">
        <f>+L10-L8</f>
        <v>180000</v>
      </c>
      <c r="M7" s="4"/>
      <c r="O7" t="s">
        <v>27</v>
      </c>
      <c r="P7" s="4"/>
    </row>
    <row r="8" spans="11:16" x14ac:dyDescent="0.3">
      <c r="K8" t="s">
        <v>6</v>
      </c>
      <c r="L8" s="19">
        <v>660000</v>
      </c>
      <c r="M8" s="4"/>
      <c r="O8" t="s">
        <v>21</v>
      </c>
      <c r="P8" s="6">
        <f>+P5-P6-P7</f>
        <v>0</v>
      </c>
    </row>
    <row r="9" spans="11:16" x14ac:dyDescent="0.3">
      <c r="K9" t="s">
        <v>7</v>
      </c>
      <c r="L9" s="19"/>
      <c r="M9" s="4"/>
    </row>
    <row r="10" spans="11:16" x14ac:dyDescent="0.3">
      <c r="K10" t="s">
        <v>8</v>
      </c>
      <c r="L10" s="4">
        <v>840000</v>
      </c>
      <c r="M10" s="4"/>
    </row>
    <row r="11" spans="11:16" x14ac:dyDescent="0.3">
      <c r="K11" t="s">
        <v>9</v>
      </c>
      <c r="L11" s="4">
        <v>70000</v>
      </c>
      <c r="M11" s="4">
        <f>+L10+L11</f>
        <v>910000</v>
      </c>
    </row>
    <row r="12" spans="11:16" x14ac:dyDescent="0.3">
      <c r="K12" t="s">
        <v>10</v>
      </c>
      <c r="L12" s="7">
        <f>+M11-L13</f>
        <v>190000</v>
      </c>
      <c r="M12" s="4"/>
    </row>
    <row r="13" spans="11:16" x14ac:dyDescent="0.3">
      <c r="K13" t="s">
        <v>11</v>
      </c>
      <c r="L13" s="5">
        <f>+L7*4</f>
        <v>720000</v>
      </c>
      <c r="M13" s="4"/>
    </row>
    <row r="14" spans="11:16" x14ac:dyDescent="0.3">
      <c r="K14" t="s">
        <v>12</v>
      </c>
      <c r="L14" s="4">
        <v>320000</v>
      </c>
      <c r="M14" s="4">
        <f>+L13+L14</f>
        <v>1040000</v>
      </c>
    </row>
    <row r="15" spans="11:16" x14ac:dyDescent="0.3">
      <c r="K15" t="s">
        <v>13</v>
      </c>
      <c r="L15" s="7">
        <f>+M14-L16</f>
        <v>210000</v>
      </c>
      <c r="M15" s="4"/>
    </row>
    <row r="16" spans="11:16" x14ac:dyDescent="0.3">
      <c r="K16" t="s">
        <v>14</v>
      </c>
      <c r="L16" s="10">
        <v>830000</v>
      </c>
      <c r="M16" s="4"/>
    </row>
    <row r="17" spans="11:14" x14ac:dyDescent="0.3">
      <c r="M17" s="4"/>
    </row>
    <row r="18" spans="11:14" x14ac:dyDescent="0.3">
      <c r="K18" t="s">
        <v>16</v>
      </c>
      <c r="L18" s="4">
        <v>1037500</v>
      </c>
      <c r="M18" s="4"/>
    </row>
    <row r="19" spans="11:14" x14ac:dyDescent="0.3">
      <c r="K19" t="s">
        <v>28</v>
      </c>
      <c r="L19" s="9">
        <f>+L18-L20</f>
        <v>830000</v>
      </c>
      <c r="M19" s="4"/>
    </row>
    <row r="20" spans="11:14" x14ac:dyDescent="0.3">
      <c r="K20" t="s">
        <v>29</v>
      </c>
      <c r="L20" s="3">
        <f>+L18*0.2</f>
        <v>207500</v>
      </c>
      <c r="M20" s="5"/>
    </row>
    <row r="22" spans="11:14" x14ac:dyDescent="0.3">
      <c r="K22" t="s">
        <v>52</v>
      </c>
    </row>
    <row r="23" spans="11:14" x14ac:dyDescent="0.3">
      <c r="K23" t="s">
        <v>53</v>
      </c>
    </row>
    <row r="25" spans="11:14" x14ac:dyDescent="0.3">
      <c r="K25" t="s">
        <v>54</v>
      </c>
      <c r="L25" s="18" t="s">
        <v>55</v>
      </c>
      <c r="M25">
        <v>720000</v>
      </c>
      <c r="N25">
        <f>+M25/M26</f>
        <v>14.4</v>
      </c>
    </row>
    <row r="26" spans="11:14" x14ac:dyDescent="0.3">
      <c r="L26" t="s">
        <v>56</v>
      </c>
      <c r="M26">
        <v>50000</v>
      </c>
    </row>
  </sheetData>
  <mergeCells count="1">
    <mergeCell ref="L8:L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0DEF-74C5-48E2-B5F4-470B940F9F2E}">
  <dimension ref="J3:J20"/>
  <sheetViews>
    <sheetView workbookViewId="0">
      <selection activeCell="J14" sqref="J14"/>
    </sheetView>
  </sheetViews>
  <sheetFormatPr baseColWidth="10" defaultRowHeight="14.4" x14ac:dyDescent="0.3"/>
  <cols>
    <col min="10" max="10" width="31.6640625" customWidth="1"/>
  </cols>
  <sheetData>
    <row r="3" spans="10:10" x14ac:dyDescent="0.3">
      <c r="J3" t="s">
        <v>1</v>
      </c>
    </row>
    <row r="4" spans="10:10" x14ac:dyDescent="0.3">
      <c r="J4" t="s">
        <v>2</v>
      </c>
    </row>
    <row r="5" spans="10:10" x14ac:dyDescent="0.3">
      <c r="J5" t="s">
        <v>3</v>
      </c>
    </row>
    <row r="6" spans="10:10" x14ac:dyDescent="0.3">
      <c r="J6" t="s">
        <v>4</v>
      </c>
    </row>
    <row r="7" spans="10:10" x14ac:dyDescent="0.3">
      <c r="J7" t="s">
        <v>5</v>
      </c>
    </row>
    <row r="8" spans="10:10" x14ac:dyDescent="0.3">
      <c r="J8" t="s">
        <v>6</v>
      </c>
    </row>
    <row r="9" spans="10:10" x14ac:dyDescent="0.3">
      <c r="J9" t="s">
        <v>7</v>
      </c>
    </row>
    <row r="10" spans="10:10" x14ac:dyDescent="0.3">
      <c r="J10" t="s">
        <v>8</v>
      </c>
    </row>
    <row r="11" spans="10:10" x14ac:dyDescent="0.3">
      <c r="J11" t="s">
        <v>9</v>
      </c>
    </row>
    <row r="12" spans="10:10" x14ac:dyDescent="0.3">
      <c r="J12" t="s">
        <v>10</v>
      </c>
    </row>
    <row r="13" spans="10:10" x14ac:dyDescent="0.3">
      <c r="J13" t="s">
        <v>11</v>
      </c>
    </row>
    <row r="14" spans="10:10" x14ac:dyDescent="0.3">
      <c r="J14" t="s">
        <v>12</v>
      </c>
    </row>
    <row r="15" spans="10:10" x14ac:dyDescent="0.3">
      <c r="J15" t="s">
        <v>13</v>
      </c>
    </row>
    <row r="16" spans="10:10" x14ac:dyDescent="0.3">
      <c r="J16" t="s">
        <v>14</v>
      </c>
    </row>
    <row r="18" spans="10:10" x14ac:dyDescent="0.3">
      <c r="J18" t="s">
        <v>16</v>
      </c>
    </row>
    <row r="19" spans="10:10" x14ac:dyDescent="0.3">
      <c r="J19" t="s">
        <v>28</v>
      </c>
    </row>
    <row r="20" spans="10:10" x14ac:dyDescent="0.3">
      <c r="J20" t="s">
        <v>29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68B8-3301-462D-BBB9-FA3F91D3DFFA}">
  <dimension ref="B2:E46"/>
  <sheetViews>
    <sheetView tabSelected="1" workbookViewId="0">
      <selection activeCell="D10" sqref="D10"/>
    </sheetView>
  </sheetViews>
  <sheetFormatPr baseColWidth="10" defaultRowHeight="14.4" x14ac:dyDescent="0.3"/>
  <cols>
    <col min="2" max="2" width="42.88671875" bestFit="1" customWidth="1"/>
  </cols>
  <sheetData>
    <row r="2" spans="2:4" x14ac:dyDescent="0.3">
      <c r="B2" s="12" t="s">
        <v>30</v>
      </c>
      <c r="C2" s="13">
        <v>65</v>
      </c>
    </row>
    <row r="3" spans="2:4" x14ac:dyDescent="0.3">
      <c r="B3" s="13" t="s">
        <v>31</v>
      </c>
      <c r="C3" s="14" t="s">
        <v>32</v>
      </c>
    </row>
    <row r="4" spans="2:4" x14ac:dyDescent="0.3">
      <c r="B4" s="12" t="s">
        <v>33</v>
      </c>
      <c r="C4" s="13">
        <v>193</v>
      </c>
    </row>
    <row r="5" spans="2:4" x14ac:dyDescent="0.3">
      <c r="B5" s="12" t="s">
        <v>34</v>
      </c>
      <c r="C5" s="13">
        <v>34</v>
      </c>
    </row>
    <row r="6" spans="2:4" x14ac:dyDescent="0.3">
      <c r="B6" s="12" t="s">
        <v>35</v>
      </c>
      <c r="C6" s="14" t="s">
        <v>32</v>
      </c>
    </row>
    <row r="7" spans="2:4" x14ac:dyDescent="0.3">
      <c r="B7" s="13" t="s">
        <v>36</v>
      </c>
      <c r="C7" s="13">
        <v>106</v>
      </c>
    </row>
    <row r="8" spans="2:4" x14ac:dyDescent="0.3">
      <c r="B8" s="12" t="s">
        <v>37</v>
      </c>
      <c r="C8" s="13"/>
    </row>
    <row r="9" spans="2:4" x14ac:dyDescent="0.3">
      <c r="B9" s="12" t="s">
        <v>38</v>
      </c>
      <c r="C9" s="13">
        <v>48</v>
      </c>
    </row>
    <row r="10" spans="2:4" x14ac:dyDescent="0.3">
      <c r="B10" s="12" t="s">
        <v>39</v>
      </c>
      <c r="C10" s="13">
        <v>14</v>
      </c>
    </row>
    <row r="11" spans="2:4" x14ac:dyDescent="0.3">
      <c r="B11" s="12" t="s">
        <v>40</v>
      </c>
      <c r="C11" s="13">
        <v>21</v>
      </c>
    </row>
    <row r="12" spans="2:4" x14ac:dyDescent="0.3">
      <c r="B12" s="12" t="s">
        <v>41</v>
      </c>
      <c r="C12" s="13">
        <v>12</v>
      </c>
    </row>
    <row r="13" spans="2:4" x14ac:dyDescent="0.3">
      <c r="B13" s="12" t="s">
        <v>42</v>
      </c>
      <c r="C13" s="13">
        <v>8</v>
      </c>
    </row>
    <row r="14" spans="2:4" x14ac:dyDescent="0.3">
      <c r="B14" s="12" t="s">
        <v>43</v>
      </c>
      <c r="C14" s="13">
        <v>368</v>
      </c>
    </row>
    <row r="15" spans="2:4" x14ac:dyDescent="0.3">
      <c r="B15" s="12" t="s">
        <v>44</v>
      </c>
      <c r="C15" s="14" t="s">
        <v>32</v>
      </c>
    </row>
    <row r="16" spans="2:4" x14ac:dyDescent="0.3">
      <c r="B16" s="12" t="s">
        <v>45</v>
      </c>
      <c r="C16" s="13">
        <v>72</v>
      </c>
      <c r="D16" s="15"/>
    </row>
    <row r="17" spans="2:5" x14ac:dyDescent="0.3">
      <c r="B17" s="13" t="s">
        <v>46</v>
      </c>
      <c r="C17" s="13">
        <v>379</v>
      </c>
      <c r="E17" s="15"/>
    </row>
    <row r="18" spans="2:5" x14ac:dyDescent="0.3">
      <c r="B18" s="12" t="s">
        <v>47</v>
      </c>
      <c r="C18" s="13">
        <v>123</v>
      </c>
    </row>
    <row r="19" spans="2:5" x14ac:dyDescent="0.3">
      <c r="B19" s="12" t="s">
        <v>48</v>
      </c>
      <c r="C19" s="14" t="s">
        <v>32</v>
      </c>
    </row>
    <row r="20" spans="2:5" x14ac:dyDescent="0.3">
      <c r="B20" s="12" t="s">
        <v>49</v>
      </c>
      <c r="C20" s="16" t="s">
        <v>32</v>
      </c>
    </row>
    <row r="21" spans="2:5" x14ac:dyDescent="0.3">
      <c r="B21" s="12" t="s">
        <v>50</v>
      </c>
      <c r="C21" s="17">
        <v>600</v>
      </c>
    </row>
    <row r="22" spans="2:5" x14ac:dyDescent="0.3">
      <c r="B22" s="12" t="s">
        <v>51</v>
      </c>
      <c r="C22" s="17">
        <v>200</v>
      </c>
    </row>
    <row r="23" spans="2:5" x14ac:dyDescent="0.3">
      <c r="C23" s="15"/>
    </row>
    <row r="24" spans="2:5" x14ac:dyDescent="0.3">
      <c r="C24" s="15"/>
    </row>
    <row r="25" spans="2:5" x14ac:dyDescent="0.3">
      <c r="C25" s="15"/>
    </row>
    <row r="26" spans="2:5" x14ac:dyDescent="0.3">
      <c r="B26" s="13" t="s">
        <v>31</v>
      </c>
      <c r="C26" s="14" t="s">
        <v>32</v>
      </c>
    </row>
    <row r="27" spans="2:5" x14ac:dyDescent="0.3">
      <c r="B27" s="13" t="s">
        <v>46</v>
      </c>
      <c r="C27" s="13">
        <v>379</v>
      </c>
    </row>
    <row r="28" spans="2:5" x14ac:dyDescent="0.3">
      <c r="B28" s="12" t="s">
        <v>49</v>
      </c>
      <c r="C28" s="17" t="s">
        <v>32</v>
      </c>
    </row>
    <row r="29" spans="2:5" x14ac:dyDescent="0.3">
      <c r="B29" s="12" t="s">
        <v>43</v>
      </c>
      <c r="C29" s="13">
        <v>368</v>
      </c>
    </row>
    <row r="30" spans="2:5" x14ac:dyDescent="0.3">
      <c r="B30" s="12" t="s">
        <v>37</v>
      </c>
      <c r="C30" s="13">
        <v>103</v>
      </c>
    </row>
    <row r="31" spans="2:5" x14ac:dyDescent="0.3">
      <c r="B31" s="12" t="s">
        <v>40</v>
      </c>
      <c r="C31" s="13">
        <v>21</v>
      </c>
    </row>
    <row r="32" spans="2:5" x14ac:dyDescent="0.3">
      <c r="B32" s="12" t="s">
        <v>50</v>
      </c>
      <c r="C32" s="17">
        <v>600</v>
      </c>
    </row>
    <row r="33" spans="2:3" x14ac:dyDescent="0.3">
      <c r="B33" s="12" t="s">
        <v>30</v>
      </c>
      <c r="C33" s="13">
        <v>65</v>
      </c>
    </row>
    <row r="34" spans="2:3" x14ac:dyDescent="0.3">
      <c r="B34" s="12" t="s">
        <v>34</v>
      </c>
      <c r="C34" s="13">
        <v>34</v>
      </c>
    </row>
    <row r="35" spans="2:3" x14ac:dyDescent="0.3">
      <c r="B35" s="12" t="s">
        <v>47</v>
      </c>
      <c r="C35" s="13">
        <v>123</v>
      </c>
    </row>
    <row r="36" spans="2:3" x14ac:dyDescent="0.3">
      <c r="B36" s="12" t="s">
        <v>44</v>
      </c>
      <c r="C36" s="14" t="s">
        <v>32</v>
      </c>
    </row>
    <row r="37" spans="2:3" x14ac:dyDescent="0.3">
      <c r="B37" s="12" t="s">
        <v>45</v>
      </c>
      <c r="C37" s="13">
        <v>72</v>
      </c>
    </row>
    <row r="38" spans="2:3" x14ac:dyDescent="0.3">
      <c r="B38" s="12" t="s">
        <v>48</v>
      </c>
      <c r="C38" s="14" t="s">
        <v>32</v>
      </c>
    </row>
    <row r="39" spans="2:3" x14ac:dyDescent="0.3">
      <c r="B39" s="13" t="s">
        <v>36</v>
      </c>
      <c r="C39" s="13">
        <v>106</v>
      </c>
    </row>
    <row r="40" spans="2:3" x14ac:dyDescent="0.3">
      <c r="B40" s="12" t="s">
        <v>38</v>
      </c>
      <c r="C40" s="13">
        <v>48</v>
      </c>
    </row>
    <row r="41" spans="2:3" x14ac:dyDescent="0.3">
      <c r="B41" s="12" t="s">
        <v>42</v>
      </c>
      <c r="C41" s="13">
        <v>8</v>
      </c>
    </row>
    <row r="42" spans="2:3" x14ac:dyDescent="0.3">
      <c r="B42" s="12" t="s">
        <v>33</v>
      </c>
      <c r="C42" s="13">
        <v>193</v>
      </c>
    </row>
    <row r="43" spans="2:3" x14ac:dyDescent="0.3">
      <c r="B43" s="12" t="s">
        <v>35</v>
      </c>
      <c r="C43" s="14" t="s">
        <v>32</v>
      </c>
    </row>
    <row r="44" spans="2:3" x14ac:dyDescent="0.3">
      <c r="B44" s="12" t="s">
        <v>39</v>
      </c>
      <c r="C44" s="13">
        <v>14</v>
      </c>
    </row>
    <row r="45" spans="2:3" x14ac:dyDescent="0.3">
      <c r="B45" s="12" t="s">
        <v>41</v>
      </c>
      <c r="C45" s="13">
        <v>12</v>
      </c>
    </row>
    <row r="46" spans="2:3" x14ac:dyDescent="0.3">
      <c r="B46" s="12" t="s">
        <v>51</v>
      </c>
      <c r="C46" s="17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F4150D56-AE5A-4362-AF23-4F863F777E56}"/>
</file>

<file path=customXml/itemProps2.xml><?xml version="1.0" encoding="utf-8"?>
<ds:datastoreItem xmlns:ds="http://schemas.openxmlformats.org/officeDocument/2006/customXml" ds:itemID="{F12BDB96-1E61-4A13-B20B-E9D723F9B6C9}"/>
</file>

<file path=customXml/itemProps3.xml><?xml version="1.0" encoding="utf-8"?>
<ds:datastoreItem xmlns:ds="http://schemas.openxmlformats.org/officeDocument/2006/customXml" ds:itemID="{A698199E-960B-4922-B2BA-53954944B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Hoja2</vt:lpstr>
      <vt:lpstr>Hoja3</vt:lpstr>
      <vt:lpstr>Hoja4</vt:lpstr>
      <vt:lpstr>Hoja5</vt:lpstr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aula</dc:creator>
  <cp:lastModifiedBy>E. Fabian Suarez C.</cp:lastModifiedBy>
  <dcterms:created xsi:type="dcterms:W3CDTF">2021-11-30T13:24:09Z</dcterms:created>
  <dcterms:modified xsi:type="dcterms:W3CDTF">2026-04-13T00:46:11Z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