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ontenido\formulario dos\"/>
    </mc:Choice>
  </mc:AlternateContent>
  <xr:revisionPtr revIDLastSave="0" documentId="8_{0E12C8A3-A183-4778-9E69-D95B5545E8D4}" xr6:coauthVersionLast="47" xr6:coauthVersionMax="47" xr10:uidLastSave="{00000000-0000-0000-0000-000000000000}"/>
  <bookViews>
    <workbookView xWindow="-108" yWindow="-108" windowWidth="23256" windowHeight="12456" xr2:uid="{145ED2BB-491D-4D26-BAD0-B67BC51D31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J33" i="1"/>
  <c r="J34" i="1" s="1"/>
  <c r="K38" i="1" s="1"/>
  <c r="N32" i="1"/>
  <c r="L32" i="1"/>
  <c r="J28" i="1"/>
  <c r="I29" i="1" s="1"/>
  <c r="H28" i="1"/>
  <c r="I38" i="1" s="1"/>
  <c r="J25" i="1"/>
  <c r="K42" i="1" s="1"/>
  <c r="J24" i="1"/>
  <c r="I22" i="1"/>
  <c r="I19" i="1"/>
  <c r="J16" i="1"/>
  <c r="J13" i="1"/>
  <c r="I18" i="1" s="1"/>
  <c r="J18" i="1" s="1"/>
  <c r="L12" i="1"/>
  <c r="K12" i="1"/>
  <c r="K11" i="1"/>
  <c r="K13" i="1" s="1"/>
  <c r="I21" i="1" s="1"/>
  <c r="J21" i="1" s="1"/>
  <c r="L10" i="1"/>
  <c r="K10" i="1"/>
  <c r="L9" i="1"/>
  <c r="D25" i="1"/>
  <c r="E26" i="1" s="1"/>
  <c r="I42" i="1" l="1"/>
  <c r="J39" i="1"/>
  <c r="L45" i="1" s="1"/>
  <c r="J43" i="1"/>
  <c r="L46" i="1" s="1"/>
  <c r="L13" i="1"/>
  <c r="J15" i="1" s="1"/>
  <c r="K15" i="1" s="1"/>
  <c r="L11" i="1"/>
  <c r="L47" i="1" l="1"/>
</calcChain>
</file>

<file path=xl/sharedStrings.xml><?xml version="1.0" encoding="utf-8"?>
<sst xmlns="http://schemas.openxmlformats.org/spreadsheetml/2006/main" count="66" uniqueCount="40">
  <si>
    <t>EJERCICIO CIF</t>
  </si>
  <si>
    <t>A partir de los siguientes datos:</t>
  </si>
  <si>
    <t>Calcule el presupuesto anual de CIF, la tasa predeterminada total, fija y variable</t>
  </si>
  <si>
    <t>Calcule y registre los CIF aplicados para el mes de diciembre</t>
  </si>
  <si>
    <t>Calcule la variación neta de CIF para el mes de diciembre indicando si es favorable o desfavorable</t>
  </si>
  <si>
    <t>Desagregar la variación neta en variación de presupuesto y variación de volumen</t>
  </si>
  <si>
    <t>PRESUPUESTO DE CIF:</t>
  </si>
  <si>
    <t>FIJO</t>
  </si>
  <si>
    <t>VARIABLE</t>
  </si>
  <si>
    <t>Arriendo fábrica</t>
  </si>
  <si>
    <t>MPI</t>
  </si>
  <si>
    <t>costo MOD</t>
  </si>
  <si>
    <t>MOI</t>
  </si>
  <si>
    <t>Calefacción fábrica</t>
  </si>
  <si>
    <t>El costo de MOD presupuestado fue $42.500</t>
  </si>
  <si>
    <t>Para el mes de diciembre se incurrieron en los siguientes CIF:</t>
  </si>
  <si>
    <t>El costo de MOD real del mes de diciembre fue $3.520</t>
  </si>
  <si>
    <t>Los CIF fijos presupuestados del mes de diciembre fueron:$604</t>
  </si>
  <si>
    <t>FECHA</t>
  </si>
  <si>
    <t>DETALLE</t>
  </si>
  <si>
    <t>DEBE</t>
  </si>
  <si>
    <t>HABER</t>
  </si>
  <si>
    <t xml:space="preserve">      -1-</t>
  </si>
  <si>
    <t>Inventario prod. Proceso</t>
  </si>
  <si>
    <t>CIF aplicados</t>
  </si>
  <si>
    <t xml:space="preserve">Costo MOD presupuestado </t>
  </si>
  <si>
    <t>TOTAL</t>
  </si>
  <si>
    <t>TASA PREDETERMINADA</t>
  </si>
  <si>
    <t>TASA FIJA</t>
  </si>
  <si>
    <t>TASA VAR</t>
  </si>
  <si>
    <t>CIF APLICADOS</t>
  </si>
  <si>
    <t>X</t>
  </si>
  <si>
    <t>CIF REALES</t>
  </si>
  <si>
    <t>VARIACIÓN NETA FAVORABLE</t>
  </si>
  <si>
    <t>CIF AJUSTADOS</t>
  </si>
  <si>
    <t xml:space="preserve">  +</t>
  </si>
  <si>
    <t>VARIACIÓN PRESUPUESTO</t>
  </si>
  <si>
    <t>F</t>
  </si>
  <si>
    <t>VARIACIÓN VOLUMEN</t>
  </si>
  <si>
    <t>VARIACIÓN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</si>
</sst>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#,##0.0000_ ;\-#,##0.0000\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3" fontId="0" fillId="0" borderId="0" xfId="0" applyNumberFormat="1"/>
    <xf numFmtId="0" fontId="2" fillId="0" borderId="0" xfId="0" applyFont="1"/>
    <xf numFmtId="9" fontId="0" fillId="0" borderId="0" xfId="0" applyNumberFormat="1"/>
    <xf numFmtId="44" fontId="0" fillId="0" borderId="0" xfId="1" applyFont="1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" fontId="0" fillId="0" borderId="4" xfId="0" applyNumberFormat="1" applyBorder="1"/>
    <xf numFmtId="44" fontId="0" fillId="0" borderId="4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4" fontId="0" fillId="0" borderId="10" xfId="0" applyNumberFormat="1" applyBorder="1"/>
    <xf numFmtId="164" fontId="0" fillId="0" borderId="0" xfId="0" applyNumberFormat="1"/>
    <xf numFmtId="10" fontId="0" fillId="0" borderId="0" xfId="0" applyNumberFormat="1"/>
    <xf numFmtId="4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B5FD3-35D0-42FF-AB7C-845610D1DC50}">
  <dimension ref="A1:N47"/>
  <sheetViews>
    <sheetView tabSelected="1" workbookViewId="0">
      <selection activeCell="I10" sqref="I10"/>
    </sheetView>
  </sheetViews>
  <sheetFormatPr baseColWidth="10" defaultRowHeight="14.4" x14ac:dyDescent="0.3"/>
  <cols>
    <col min="8" max="8" width="22.77734375" bestFit="1" customWidth="1"/>
  </cols>
  <sheetData>
    <row r="1" spans="1:14" x14ac:dyDescent="0.3">
      <c r="A1" s="2" t="s">
        <v>0</v>
      </c>
    </row>
    <row r="2" spans="1:14" x14ac:dyDescent="0.3">
      <c r="A2" s="2" t="s">
        <v>1</v>
      </c>
      <c r="B2" s="2"/>
      <c r="C2" s="2"/>
      <c r="D2" s="2"/>
      <c r="E2" s="2"/>
      <c r="F2" s="2"/>
      <c r="G2" s="2"/>
    </row>
    <row r="3" spans="1:14" x14ac:dyDescent="0.3">
      <c r="A3" s="2" t="s">
        <v>2</v>
      </c>
      <c r="B3" s="2"/>
      <c r="C3" s="2"/>
      <c r="D3" s="2"/>
      <c r="E3" s="2"/>
      <c r="F3" s="2"/>
      <c r="G3" s="2"/>
    </row>
    <row r="4" spans="1:14" x14ac:dyDescent="0.3">
      <c r="A4" s="2" t="s">
        <v>3</v>
      </c>
      <c r="B4" s="2"/>
      <c r="C4" s="2"/>
      <c r="D4" s="2"/>
      <c r="E4" s="2"/>
      <c r="F4" s="2"/>
      <c r="G4" s="2"/>
    </row>
    <row r="5" spans="1:14" x14ac:dyDescent="0.3">
      <c r="A5" s="2" t="s">
        <v>4</v>
      </c>
      <c r="B5" s="2"/>
      <c r="C5" s="2"/>
      <c r="D5" s="2"/>
      <c r="E5" s="2"/>
      <c r="F5" s="2"/>
      <c r="G5" s="2"/>
    </row>
    <row r="6" spans="1:14" x14ac:dyDescent="0.3">
      <c r="A6" s="2" t="s">
        <v>5</v>
      </c>
      <c r="B6" s="2"/>
      <c r="C6" s="2"/>
      <c r="D6" s="2"/>
      <c r="E6" s="2"/>
      <c r="F6" s="2"/>
      <c r="G6" s="2"/>
    </row>
    <row r="7" spans="1:14" x14ac:dyDescent="0.3">
      <c r="A7" t="s">
        <v>6</v>
      </c>
      <c r="H7" t="s">
        <v>6</v>
      </c>
      <c r="K7" t="s">
        <v>25</v>
      </c>
      <c r="N7" s="4">
        <v>42500</v>
      </c>
    </row>
    <row r="8" spans="1:14" x14ac:dyDescent="0.3">
      <c r="C8" t="s">
        <v>7</v>
      </c>
      <c r="E8" t="s">
        <v>8</v>
      </c>
      <c r="J8" t="s">
        <v>7</v>
      </c>
      <c r="K8" t="s">
        <v>8</v>
      </c>
      <c r="L8" t="s">
        <v>26</v>
      </c>
    </row>
    <row r="9" spans="1:14" x14ac:dyDescent="0.3">
      <c r="A9" t="s">
        <v>9</v>
      </c>
      <c r="C9" s="1">
        <v>7500</v>
      </c>
      <c r="E9">
        <v>0</v>
      </c>
      <c r="H9" t="s">
        <v>9</v>
      </c>
      <c r="J9" s="1">
        <v>7500</v>
      </c>
      <c r="K9">
        <v>0</v>
      </c>
      <c r="L9" s="1">
        <f>+J9+K9</f>
        <v>7500</v>
      </c>
    </row>
    <row r="10" spans="1:14" x14ac:dyDescent="0.3">
      <c r="A10" t="s">
        <v>10</v>
      </c>
      <c r="C10" s="1">
        <v>0</v>
      </c>
      <c r="E10" s="3">
        <v>0.15</v>
      </c>
      <c r="F10" t="s">
        <v>11</v>
      </c>
      <c r="H10" t="s">
        <v>10</v>
      </c>
      <c r="J10" s="1">
        <v>0</v>
      </c>
      <c r="K10">
        <f>+N7*0.15</f>
        <v>6375</v>
      </c>
      <c r="L10" s="1">
        <f t="shared" ref="L10:L12" si="0">+J10+K10</f>
        <v>6375</v>
      </c>
    </row>
    <row r="11" spans="1:14" x14ac:dyDescent="0.3">
      <c r="A11" t="s">
        <v>12</v>
      </c>
      <c r="C11" s="1">
        <v>0</v>
      </c>
      <c r="E11" s="3">
        <v>0.2</v>
      </c>
      <c r="F11" t="s">
        <v>11</v>
      </c>
      <c r="H11" t="s">
        <v>12</v>
      </c>
      <c r="J11" s="1">
        <v>0</v>
      </c>
      <c r="K11">
        <f>+N7*0.2</f>
        <v>8500</v>
      </c>
      <c r="L11" s="1">
        <f t="shared" si="0"/>
        <v>8500</v>
      </c>
    </row>
    <row r="12" spans="1:14" x14ac:dyDescent="0.3">
      <c r="A12" t="s">
        <v>13</v>
      </c>
      <c r="C12" s="1">
        <v>1800</v>
      </c>
      <c r="E12" s="3">
        <v>0.25</v>
      </c>
      <c r="F12" t="s">
        <v>11</v>
      </c>
      <c r="H12" t="s">
        <v>13</v>
      </c>
      <c r="J12" s="1">
        <v>1800</v>
      </c>
      <c r="K12">
        <f>+N7*0.25</f>
        <v>10625</v>
      </c>
      <c r="L12" s="1">
        <f t="shared" si="0"/>
        <v>12425</v>
      </c>
    </row>
    <row r="13" spans="1:14" x14ac:dyDescent="0.3">
      <c r="A13" t="s">
        <v>14</v>
      </c>
      <c r="H13" t="s">
        <v>26</v>
      </c>
      <c r="J13" s="1">
        <f>SUM(J9:J12)</f>
        <v>9300</v>
      </c>
      <c r="K13" s="1">
        <f t="shared" ref="K13:L13" si="1">SUM(K9:K12)</f>
        <v>25500</v>
      </c>
      <c r="L13" s="1">
        <f t="shared" si="1"/>
        <v>34800</v>
      </c>
    </row>
    <row r="14" spans="1:14" x14ac:dyDescent="0.3">
      <c r="A14" t="s">
        <v>15</v>
      </c>
    </row>
    <row r="15" spans="1:14" x14ac:dyDescent="0.3">
      <c r="A15" t="s">
        <v>9</v>
      </c>
      <c r="C15" s="4">
        <v>620</v>
      </c>
      <c r="H15" t="s">
        <v>27</v>
      </c>
      <c r="J15" s="16">
        <f>+L13</f>
        <v>34800</v>
      </c>
      <c r="K15" s="17">
        <f>+J15/J16</f>
        <v>0.81882352941176473</v>
      </c>
      <c r="L15" s="18">
        <v>0.81879999999999997</v>
      </c>
    </row>
    <row r="16" spans="1:14" x14ac:dyDescent="0.3">
      <c r="A16" t="s">
        <v>10</v>
      </c>
      <c r="C16" s="4">
        <v>510</v>
      </c>
      <c r="J16" s="19">
        <f>+N7</f>
        <v>42500</v>
      </c>
    </row>
    <row r="17" spans="1:14" x14ac:dyDescent="0.3">
      <c r="A17" t="s">
        <v>12</v>
      </c>
      <c r="C17" s="4">
        <v>710</v>
      </c>
    </row>
    <row r="18" spans="1:14" x14ac:dyDescent="0.3">
      <c r="A18" t="s">
        <v>13</v>
      </c>
      <c r="C18" s="4">
        <v>700</v>
      </c>
      <c r="H18" t="s">
        <v>28</v>
      </c>
      <c r="I18" s="16">
        <f>+J13</f>
        <v>9300</v>
      </c>
      <c r="J18" s="17">
        <f>+I18/I19</f>
        <v>0.21882352941176469</v>
      </c>
      <c r="K18" s="18">
        <v>0.21879999999999999</v>
      </c>
    </row>
    <row r="19" spans="1:14" x14ac:dyDescent="0.3">
      <c r="A19" t="s">
        <v>16</v>
      </c>
      <c r="I19" s="19">
        <f>+J16</f>
        <v>42500</v>
      </c>
    </row>
    <row r="20" spans="1:14" x14ac:dyDescent="0.3">
      <c r="A20" t="s">
        <v>17</v>
      </c>
    </row>
    <row r="21" spans="1:14" x14ac:dyDescent="0.3">
      <c r="H21" t="s">
        <v>29</v>
      </c>
      <c r="I21" s="16">
        <f>+K13</f>
        <v>25500</v>
      </c>
      <c r="J21" s="17">
        <f>+I21/I22</f>
        <v>0.6</v>
      </c>
      <c r="K21" s="3">
        <v>0.6</v>
      </c>
    </row>
    <row r="22" spans="1:14" x14ac:dyDescent="0.3">
      <c r="A22" s="5" t="s">
        <v>18</v>
      </c>
      <c r="B22" s="6" t="s">
        <v>19</v>
      </c>
      <c r="C22" s="7"/>
      <c r="D22" s="5" t="s">
        <v>20</v>
      </c>
      <c r="E22" s="5" t="s">
        <v>21</v>
      </c>
      <c r="I22" s="19">
        <f>+I19</f>
        <v>42500</v>
      </c>
    </row>
    <row r="23" spans="1:14" x14ac:dyDescent="0.3">
      <c r="A23" s="8"/>
      <c r="B23" s="9"/>
      <c r="C23" s="10"/>
      <c r="D23" s="8"/>
      <c r="E23" s="8"/>
    </row>
    <row r="24" spans="1:14" x14ac:dyDescent="0.3">
      <c r="A24" s="11">
        <v>45657</v>
      </c>
      <c r="B24" s="9" t="s">
        <v>22</v>
      </c>
      <c r="C24" s="10"/>
      <c r="D24" s="8"/>
      <c r="E24" s="8"/>
      <c r="H24" t="s">
        <v>30</v>
      </c>
      <c r="J24" s="18">
        <f>+L15</f>
        <v>0.81879999999999997</v>
      </c>
      <c r="K24" t="s">
        <v>31</v>
      </c>
      <c r="L24" s="4">
        <v>3520</v>
      </c>
    </row>
    <row r="25" spans="1:14" x14ac:dyDescent="0.3">
      <c r="A25" s="8"/>
      <c r="B25" s="9" t="s">
        <v>23</v>
      </c>
      <c r="C25" s="10"/>
      <c r="D25" s="12">
        <f>+K25</f>
        <v>0</v>
      </c>
      <c r="E25" s="8"/>
      <c r="J25" s="19">
        <f>3520*81.88%</f>
        <v>2882.1759999999999</v>
      </c>
    </row>
    <row r="26" spans="1:14" x14ac:dyDescent="0.3">
      <c r="A26" s="8"/>
      <c r="B26" s="9"/>
      <c r="C26" s="10" t="s">
        <v>24</v>
      </c>
      <c r="D26" s="8"/>
      <c r="E26" s="12">
        <f>+D25</f>
        <v>0</v>
      </c>
    </row>
    <row r="27" spans="1:14" x14ac:dyDescent="0.3">
      <c r="A27" s="8"/>
      <c r="B27" s="9"/>
      <c r="C27" s="10"/>
      <c r="D27" s="8"/>
      <c r="E27" s="8"/>
      <c r="H27" t="s">
        <v>32</v>
      </c>
      <c r="J27" t="s">
        <v>30</v>
      </c>
    </row>
    <row r="28" spans="1:14" x14ac:dyDescent="0.3">
      <c r="A28" s="13"/>
      <c r="B28" s="14"/>
      <c r="C28" s="15"/>
      <c r="D28" s="13"/>
      <c r="E28" s="13"/>
      <c r="H28" s="19">
        <f>SUM(B15:B18)</f>
        <v>0</v>
      </c>
      <c r="J28" s="19">
        <f>+J25</f>
        <v>2882.1759999999999</v>
      </c>
    </row>
    <row r="29" spans="1:14" x14ac:dyDescent="0.3">
      <c r="I29" s="19">
        <f>+J28-H28</f>
        <v>2882.1759999999999</v>
      </c>
    </row>
    <row r="30" spans="1:14" x14ac:dyDescent="0.3">
      <c r="I30" t="s">
        <v>33</v>
      </c>
    </row>
    <row r="32" spans="1:14" x14ac:dyDescent="0.3">
      <c r="H32" t="s">
        <v>34</v>
      </c>
      <c r="J32">
        <v>604</v>
      </c>
      <c r="K32" t="s">
        <v>35</v>
      </c>
      <c r="L32" s="3">
        <f>+K21</f>
        <v>0.6</v>
      </c>
      <c r="M32" t="s">
        <v>31</v>
      </c>
      <c r="N32" s="19">
        <f>+L24</f>
        <v>3520</v>
      </c>
    </row>
    <row r="33" spans="8:13" x14ac:dyDescent="0.3">
      <c r="J33">
        <f>+J32</f>
        <v>604</v>
      </c>
      <c r="L33" s="19">
        <f>+L32*N32</f>
        <v>2112</v>
      </c>
    </row>
    <row r="34" spans="8:13" x14ac:dyDescent="0.3">
      <c r="J34" s="19">
        <f>+J33+L33</f>
        <v>2716</v>
      </c>
    </row>
    <row r="36" spans="8:13" x14ac:dyDescent="0.3">
      <c r="H36" t="s">
        <v>36</v>
      </c>
    </row>
    <row r="37" spans="8:13" x14ac:dyDescent="0.3">
      <c r="I37" t="s">
        <v>32</v>
      </c>
      <c r="K37" t="s">
        <v>34</v>
      </c>
    </row>
    <row r="38" spans="8:13" x14ac:dyDescent="0.3">
      <c r="I38" s="19">
        <f>+H28</f>
        <v>0</v>
      </c>
      <c r="K38" s="19">
        <f>+J34</f>
        <v>2716</v>
      </c>
    </row>
    <row r="39" spans="8:13" x14ac:dyDescent="0.3">
      <c r="J39" s="19">
        <f>+K38-I38</f>
        <v>2716</v>
      </c>
      <c r="K39" t="s">
        <v>37</v>
      </c>
    </row>
    <row r="40" spans="8:13" x14ac:dyDescent="0.3">
      <c r="H40" t="s">
        <v>38</v>
      </c>
    </row>
    <row r="41" spans="8:13" x14ac:dyDescent="0.3">
      <c r="I41" t="s">
        <v>34</v>
      </c>
      <c r="K41" t="s">
        <v>30</v>
      </c>
    </row>
    <row r="42" spans="8:13" x14ac:dyDescent="0.3">
      <c r="I42" s="19">
        <f>+K38</f>
        <v>2716</v>
      </c>
      <c r="K42" s="19">
        <f>+J25</f>
        <v>2882.1759999999999</v>
      </c>
    </row>
    <row r="43" spans="8:13" x14ac:dyDescent="0.3">
      <c r="J43" s="19">
        <f>+K42-I42</f>
        <v>166.17599999999993</v>
      </c>
      <c r="K43" t="s">
        <v>37</v>
      </c>
    </row>
    <row r="45" spans="8:13" x14ac:dyDescent="0.3">
      <c r="I45" t="s">
        <v>36</v>
      </c>
      <c r="L45" s="19">
        <f>+J39</f>
        <v>2716</v>
      </c>
      <c r="M45" t="s">
        <v>37</v>
      </c>
    </row>
    <row r="46" spans="8:13" x14ac:dyDescent="0.3">
      <c r="I46" t="s">
        <v>38</v>
      </c>
      <c r="L46" s="19">
        <f>+J43</f>
        <v>166.17599999999993</v>
      </c>
      <c r="M46" t="s">
        <v>37</v>
      </c>
    </row>
    <row r="47" spans="8:13" x14ac:dyDescent="0.3">
      <c r="I47" t="s">
        <v>39</v>
      </c>
      <c r="L47" s="19">
        <f>+L45+L46</f>
        <v>2882.1759999999999</v>
      </c>
      <c r="M47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9670D997-DC3F-4177-B96F-0E7F2B3B0D78}"/>
</file>

<file path=customXml/itemProps2.xml><?xml version="1.0" encoding="utf-8"?>
<ds:datastoreItem xmlns:ds="http://schemas.openxmlformats.org/officeDocument/2006/customXml" ds:itemID="{382A4C23-0BDE-4FFB-879A-18B78821D7F0}"/>
</file>

<file path=customXml/itemProps3.xml><?xml version="1.0" encoding="utf-8"?>
<ds:datastoreItem xmlns:ds="http://schemas.openxmlformats.org/officeDocument/2006/customXml" ds:itemID="{07CF98E9-DAB7-4749-89CF-69BFFE93BD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2026-04-20T22:48:40Z</dcterms:created>
  <dcterms:modified xsi:type="dcterms:W3CDTF">2026-04-21T00:37:23Z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