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3BFE39B9-5E16-4DBC-8F6B-AAE93397490C}" xr6:coauthVersionLast="47" xr6:coauthVersionMax="47" xr10:uidLastSave="{00000000-0000-0000-0000-000000000000}"/>
  <bookViews>
    <workbookView xWindow="-108" yWindow="-108" windowWidth="23256" windowHeight="12456" xr2:uid="{8AC4E498-0F9F-499D-A91D-70BDF71993CE}"/>
  </bookViews>
  <sheets>
    <sheet name="Datos " sheetId="1" r:id="rId1"/>
    <sheet name="Solucion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26" i="2"/>
  <c r="L26" i="2"/>
  <c r="J25" i="2"/>
  <c r="L25" i="2"/>
  <c r="K21" i="2"/>
  <c r="M17" i="2"/>
  <c r="M18" i="2" s="1"/>
  <c r="M20" i="2" s="1"/>
  <c r="M11" i="2"/>
  <c r="M10" i="2"/>
  <c r="L10" i="2"/>
  <c r="K10" i="2"/>
  <c r="J9" i="2"/>
  <c r="E17" i="2"/>
  <c r="C17" i="2" s="1"/>
  <c r="E11" i="2"/>
  <c r="D11" i="2"/>
  <c r="L18" i="2"/>
  <c r="L20" i="2" s="1"/>
  <c r="E18" i="2"/>
  <c r="E20" i="2" s="1"/>
  <c r="D18" i="2"/>
  <c r="D20" i="2" s="1"/>
  <c r="C16" i="2"/>
  <c r="K13" i="2"/>
  <c r="E10" i="2"/>
  <c r="D10" i="2"/>
  <c r="C8" i="2"/>
  <c r="C11" i="2" s="1"/>
  <c r="J7" i="2"/>
  <c r="J11" i="2" s="1"/>
  <c r="C18" i="2" l="1"/>
  <c r="L11" i="2"/>
  <c r="L13" i="2" s="1"/>
  <c r="L21" i="2" s="1"/>
  <c r="L22" i="2" s="1"/>
  <c r="J12" i="2"/>
  <c r="M13" i="2"/>
  <c r="M21" i="2" s="1"/>
  <c r="M22" i="2" s="1"/>
  <c r="C12" i="2"/>
  <c r="E13" i="2"/>
  <c r="E21" i="2" s="1"/>
  <c r="E22" i="2" s="1"/>
  <c r="D13" i="2"/>
  <c r="D21" i="2" s="1"/>
  <c r="D22" i="2" s="1"/>
  <c r="D25" i="2" l="1"/>
  <c r="C22" i="2"/>
  <c r="D27" i="2"/>
  <c r="C27" i="2" s="1"/>
  <c r="M25" i="2"/>
  <c r="M26" i="2"/>
  <c r="E27" i="2"/>
  <c r="E25" i="2"/>
  <c r="E28" i="2" s="1"/>
  <c r="D28" i="2" l="1"/>
  <c r="C25" i="2"/>
  <c r="C28" i="2" l="1"/>
  <c r="K17" i="2"/>
  <c r="K18" i="2" l="1"/>
  <c r="K20" i="2" s="1"/>
  <c r="K22" i="2" s="1"/>
  <c r="J18" i="2"/>
  <c r="J20" i="2" s="1"/>
  <c r="K26" i="2" l="1"/>
  <c r="K25" i="2"/>
  <c r="J22" i="2"/>
  <c r="J27" i="2" l="1"/>
</calcChain>
</file>

<file path=xl/sharedStrings.xml><?xml version="1.0" encoding="utf-8"?>
<sst xmlns="http://schemas.openxmlformats.org/spreadsheetml/2006/main" count="80" uniqueCount="58">
  <si>
    <t xml:space="preserve">SISTEMA DE COSTOS POR PROCESO </t>
  </si>
  <si>
    <t xml:space="preserve">INFORME DE PRODUCCION </t>
  </si>
  <si>
    <t>DPTO "A"</t>
  </si>
  <si>
    <t>DPTO "B"</t>
  </si>
  <si>
    <t>Unidades Equivalentes</t>
  </si>
  <si>
    <t xml:space="preserve">FLUJO DE UNIDADES </t>
  </si>
  <si>
    <t>Total unidades</t>
  </si>
  <si>
    <t xml:space="preserve">Materia prima directa </t>
  </si>
  <si>
    <t xml:space="preserve">Costos de conversion </t>
  </si>
  <si>
    <t>Costos anteriores</t>
  </si>
  <si>
    <t xml:space="preserve">Inventario inicial  producc proceso </t>
  </si>
  <si>
    <t>(+)Unidades agregadas en el período</t>
  </si>
  <si>
    <t>(+)Tansferidas del dpto anterior</t>
  </si>
  <si>
    <t>Unidades a Contabilizar</t>
  </si>
  <si>
    <t>Unidades   transferidas a "B"</t>
  </si>
  <si>
    <t xml:space="preserve">Unidades transferidas a Inv PT </t>
  </si>
  <si>
    <t xml:space="preserve">Unidades del Inv. Final producc proceso </t>
  </si>
  <si>
    <t xml:space="preserve">Unidades Contabilizadas </t>
  </si>
  <si>
    <t xml:space="preserve">Unidades Equivalentes totales </t>
  </si>
  <si>
    <t xml:space="preserve">COSTOS </t>
  </si>
  <si>
    <t xml:space="preserve">Costos Totales </t>
  </si>
  <si>
    <t xml:space="preserve">Materia Prima Directa </t>
  </si>
  <si>
    <t>Costos de Conversión</t>
  </si>
  <si>
    <t xml:space="preserve">Costos anteriores </t>
  </si>
  <si>
    <t>Costos del inv. inicial  producc proceso</t>
  </si>
  <si>
    <t xml:space="preserve">Costos Agregados en este período </t>
  </si>
  <si>
    <t xml:space="preserve">Costos Agregados en este departamento </t>
  </si>
  <si>
    <t xml:space="preserve">Costos a contabilizar </t>
  </si>
  <si>
    <t xml:space="preserve">Costos  a Contabilizar </t>
  </si>
  <si>
    <t xml:space="preserve">Unidades Equivalentes </t>
  </si>
  <si>
    <t xml:space="preserve">Unidades equivalentes </t>
  </si>
  <si>
    <t>Costo unitario equivalente</t>
  </si>
  <si>
    <t xml:space="preserve">Asignación de costos : </t>
  </si>
  <si>
    <t>Asignación de costos :</t>
  </si>
  <si>
    <t xml:space="preserve">Costos de las unidades terminads </t>
  </si>
  <si>
    <t xml:space="preserve">Unidades termiandas al INV de PT </t>
  </si>
  <si>
    <t xml:space="preserve">Unidades del Ivn final PP </t>
  </si>
  <si>
    <t xml:space="preserve">Costo del inv. final productos en proceso </t>
  </si>
  <si>
    <t xml:space="preserve">Total costos contabilizados </t>
  </si>
  <si>
    <t xml:space="preserve">Costos contabilizados </t>
  </si>
  <si>
    <t xml:space="preserve">La empresa industrial  Grenco tiene dos departamentos de fabriación, durante el mes de enero </t>
  </si>
  <si>
    <t xml:space="preserve">tuvieron la siguiente actividad </t>
  </si>
  <si>
    <t xml:space="preserve">Iniciadas durante el proceso </t>
  </si>
  <si>
    <t>Departamento 1</t>
  </si>
  <si>
    <t>Departamento 2</t>
  </si>
  <si>
    <t xml:space="preserve">Unidades recibidas </t>
  </si>
  <si>
    <t>Unidades agregadas a la producción</t>
  </si>
  <si>
    <t xml:space="preserve">Transferidas a Inv de producto terminado </t>
  </si>
  <si>
    <t>Unidades produccion en proceso</t>
  </si>
  <si>
    <t>MPD 100%</t>
  </si>
  <si>
    <t>CC 30%</t>
  </si>
  <si>
    <t>MD 100%</t>
  </si>
  <si>
    <t>CC 60%</t>
  </si>
  <si>
    <t xml:space="preserve">UNIDADES </t>
  </si>
  <si>
    <t xml:space="preserve">MPD </t>
  </si>
  <si>
    <t>MOD</t>
  </si>
  <si>
    <t>CIF</t>
  </si>
  <si>
    <t xml:space="preserve">(+) Unidades agregadas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</si>
</sst>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* #,##0_ ;_ * \-#,##0_ ;_ * &quot;-&quot;??_ ;_ @_ "/>
    <numFmt numFmtId="165" formatCode="_ &quot;$&quot;* #,##0_ ;_ &quot;$&quot;* \-#,##0_ ;_ &quot;$&quot;* &quot;-&quot;??_ ;_ @_ "/>
    <numFmt numFmtId="168" formatCode="_ &quot;$&quot;* #,##0.000_ ;_ &quot;$&quot;* \-#,##0.000_ ;_ &quot;$&quot;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2" borderId="0" xfId="0" applyFont="1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2" fillId="2" borderId="1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4" fillId="2" borderId="8" xfId="0" applyFont="1" applyFill="1" applyBorder="1"/>
    <xf numFmtId="164" fontId="4" fillId="2" borderId="0" xfId="1" applyNumberFormat="1" applyFont="1" applyFill="1" applyBorder="1"/>
    <xf numFmtId="0" fontId="4" fillId="2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8" xfId="1" applyNumberFormat="1" applyFont="1" applyFill="1" applyBorder="1"/>
    <xf numFmtId="164" fontId="4" fillId="2" borderId="9" xfId="1" applyNumberFormat="1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164" fontId="4" fillId="2" borderId="11" xfId="1" applyNumberFormat="1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164" fontId="4" fillId="2" borderId="11" xfId="0" applyNumberFormat="1" applyFont="1" applyFill="1" applyBorder="1"/>
    <xf numFmtId="164" fontId="4" fillId="2" borderId="12" xfId="0" applyNumberFormat="1" applyFont="1" applyFill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2" borderId="7" xfId="0" applyFill="1" applyBorder="1" applyAlignment="1">
      <alignment horizontal="left"/>
    </xf>
    <xf numFmtId="0" fontId="0" fillId="2" borderId="0" xfId="0" applyFill="1" applyAlignment="1">
      <alignment horizontal="left"/>
    </xf>
    <xf numFmtId="165" fontId="0" fillId="2" borderId="0" xfId="2" applyNumberFormat="1" applyFont="1" applyFill="1" applyBorder="1"/>
    <xf numFmtId="165" fontId="0" fillId="2" borderId="8" xfId="2" applyNumberFormat="1" applyFont="1" applyFill="1" applyBorder="1"/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164" fontId="0" fillId="2" borderId="20" xfId="0" applyNumberFormat="1" applyFill="1" applyBorder="1"/>
    <xf numFmtId="164" fontId="0" fillId="2" borderId="21" xfId="0" applyNumberFormat="1" applyFill="1" applyBorder="1"/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8" xfId="0" applyFill="1" applyBorder="1"/>
    <xf numFmtId="165" fontId="0" fillId="2" borderId="0" xfId="0" applyNumberFormat="1" applyFill="1"/>
    <xf numFmtId="165" fontId="0" fillId="2" borderId="8" xfId="0" applyNumberFormat="1" applyFill="1" applyBorder="1"/>
    <xf numFmtId="164" fontId="0" fillId="2" borderId="0" xfId="0" applyNumberFormat="1" applyFill="1"/>
    <xf numFmtId="164" fontId="0" fillId="2" borderId="8" xfId="0" applyNumberFormat="1" applyFill="1" applyBorder="1"/>
    <xf numFmtId="165" fontId="0" fillId="0" borderId="0" xfId="0" applyNumberFormat="1"/>
    <xf numFmtId="165" fontId="0" fillId="0" borderId="8" xfId="0" applyNumberFormat="1" applyBorder="1"/>
    <xf numFmtId="44" fontId="2" fillId="2" borderId="0" xfId="0" applyNumberFormat="1" applyFont="1" applyFill="1"/>
    <xf numFmtId="44" fontId="0" fillId="2" borderId="0" xfId="2" applyFont="1" applyFill="1" applyBorder="1"/>
    <xf numFmtId="44" fontId="0" fillId="2" borderId="8" xfId="2" applyFont="1" applyFill="1" applyBorder="1"/>
    <xf numFmtId="44" fontId="0" fillId="0" borderId="0" xfId="0" applyNumberFormat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5" fillId="2" borderId="8" xfId="0" applyFont="1" applyFill="1" applyBorder="1"/>
    <xf numFmtId="44" fontId="0" fillId="2" borderId="0" xfId="0" applyNumberFormat="1" applyFill="1"/>
    <xf numFmtId="44" fontId="0" fillId="2" borderId="8" xfId="0" applyNumberFormat="1" applyFill="1" applyBorder="1"/>
    <xf numFmtId="43" fontId="0" fillId="0" borderId="0" xfId="1" applyFont="1"/>
    <xf numFmtId="0" fontId="0" fillId="2" borderId="13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44" fontId="0" fillId="2" borderId="11" xfId="0" applyNumberFormat="1" applyFill="1" applyBorder="1"/>
    <xf numFmtId="44" fontId="0" fillId="2" borderId="12" xfId="0" applyNumberFormat="1" applyFill="1" applyBorder="1"/>
    <xf numFmtId="0" fontId="2" fillId="0" borderId="0" xfId="0" applyFont="1"/>
    <xf numFmtId="165" fontId="0" fillId="0" borderId="0" xfId="2" applyNumberFormat="1" applyFont="1"/>
    <xf numFmtId="164" fontId="0" fillId="0" borderId="0" xfId="1" applyNumberFormat="1" applyFont="1"/>
    <xf numFmtId="0" fontId="6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164" fontId="6" fillId="2" borderId="0" xfId="1" applyNumberFormat="1" applyFont="1" applyFill="1" applyBorder="1"/>
    <xf numFmtId="168" fontId="2" fillId="2" borderId="0" xfId="0" applyNumberFormat="1" applyFont="1" applyFill="1"/>
    <xf numFmtId="168" fontId="0" fillId="2" borderId="0" xfId="2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F0C6-2E7B-41C9-BCA2-1600479CE446}">
  <dimension ref="A2:E19"/>
  <sheetViews>
    <sheetView tabSelected="1" workbookViewId="0">
      <selection activeCell="A20" sqref="A20"/>
    </sheetView>
  </sheetViews>
  <sheetFormatPr baseColWidth="10" defaultRowHeight="14.4" x14ac:dyDescent="0.3"/>
  <cols>
    <col min="4" max="4" width="16.77734375" customWidth="1"/>
    <col min="5" max="5" width="11.77734375" bestFit="1" customWidth="1"/>
  </cols>
  <sheetData>
    <row r="2" spans="1:5" x14ac:dyDescent="0.3">
      <c r="A2" t="s">
        <v>40</v>
      </c>
    </row>
    <row r="3" spans="1:5" x14ac:dyDescent="0.3">
      <c r="A3" t="s">
        <v>41</v>
      </c>
    </row>
    <row r="5" spans="1:5" x14ac:dyDescent="0.3">
      <c r="A5" s="75" t="s">
        <v>53</v>
      </c>
      <c r="D5" t="s">
        <v>43</v>
      </c>
      <c r="E5" t="s">
        <v>44</v>
      </c>
    </row>
    <row r="6" spans="1:5" x14ac:dyDescent="0.3">
      <c r="A6" t="s">
        <v>42</v>
      </c>
      <c r="D6">
        <v>80000</v>
      </c>
    </row>
    <row r="7" spans="1:5" x14ac:dyDescent="0.3">
      <c r="A7" t="s">
        <v>45</v>
      </c>
      <c r="E7">
        <v>76000</v>
      </c>
    </row>
    <row r="8" spans="1:5" x14ac:dyDescent="0.3">
      <c r="A8" t="s">
        <v>46</v>
      </c>
      <c r="E8">
        <v>4000</v>
      </c>
    </row>
    <row r="9" spans="1:5" x14ac:dyDescent="0.3">
      <c r="A9" t="s">
        <v>47</v>
      </c>
      <c r="E9">
        <v>78000</v>
      </c>
    </row>
    <row r="10" spans="1:5" x14ac:dyDescent="0.3">
      <c r="A10" t="s">
        <v>48</v>
      </c>
    </row>
    <row r="11" spans="1:5" x14ac:dyDescent="0.3">
      <c r="A11" t="s">
        <v>49</v>
      </c>
    </row>
    <row r="12" spans="1:5" x14ac:dyDescent="0.3">
      <c r="A12" t="s">
        <v>50</v>
      </c>
      <c r="D12">
        <v>4000</v>
      </c>
    </row>
    <row r="13" spans="1:5" x14ac:dyDescent="0.3">
      <c r="A13" t="s">
        <v>51</v>
      </c>
    </row>
    <row r="14" spans="1:5" x14ac:dyDescent="0.3">
      <c r="A14" t="s">
        <v>49</v>
      </c>
    </row>
    <row r="15" spans="1:5" x14ac:dyDescent="0.3">
      <c r="A15" t="s">
        <v>52</v>
      </c>
      <c r="E15">
        <v>2000</v>
      </c>
    </row>
    <row r="16" spans="1:5" x14ac:dyDescent="0.3">
      <c r="A16" s="75" t="s">
        <v>19</v>
      </c>
    </row>
    <row r="17" spans="1:5" x14ac:dyDescent="0.3">
      <c r="A17" t="s">
        <v>54</v>
      </c>
      <c r="D17" s="76">
        <v>200000</v>
      </c>
      <c r="E17" s="76">
        <v>160000</v>
      </c>
    </row>
    <row r="18" spans="1:5" x14ac:dyDescent="0.3">
      <c r="A18" t="s">
        <v>55</v>
      </c>
      <c r="D18" s="76">
        <v>289500</v>
      </c>
      <c r="E18" s="76">
        <v>237600</v>
      </c>
    </row>
    <row r="19" spans="1:5" x14ac:dyDescent="0.3">
      <c r="A19" t="s">
        <v>56</v>
      </c>
      <c r="D19" s="76">
        <v>96500</v>
      </c>
      <c r="E19" s="76">
        <v>198000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2034-4DB6-4988-8808-11B3309A0804}">
  <dimension ref="A2:M28"/>
  <sheetViews>
    <sheetView workbookViewId="0">
      <selection activeCell="A13" sqref="A13:B13"/>
    </sheetView>
  </sheetViews>
  <sheetFormatPr baseColWidth="10" defaultRowHeight="14.4" x14ac:dyDescent="0.3"/>
  <cols>
    <col min="9" max="9" width="19.33203125" customWidth="1"/>
    <col min="10" max="10" width="16.21875" customWidth="1"/>
  </cols>
  <sheetData>
    <row r="2" spans="1:13" ht="16.2" thickBot="1" x14ac:dyDescent="0.35">
      <c r="A2" s="1" t="s">
        <v>0</v>
      </c>
      <c r="B2" s="1"/>
      <c r="C2" s="1"/>
      <c r="D2" s="2"/>
      <c r="E2" s="2"/>
      <c r="H2" s="1" t="s">
        <v>0</v>
      </c>
      <c r="I2" s="1"/>
      <c r="J2" s="1"/>
      <c r="K2" s="3"/>
      <c r="L2" s="2"/>
      <c r="M2" s="2"/>
    </row>
    <row r="3" spans="1:13" ht="16.2" thickBot="1" x14ac:dyDescent="0.35">
      <c r="A3" s="1" t="s">
        <v>1</v>
      </c>
      <c r="B3" s="1"/>
      <c r="C3" s="4"/>
      <c r="D3" s="2"/>
      <c r="E3" s="5" t="s">
        <v>2</v>
      </c>
      <c r="H3" s="1" t="s">
        <v>1</v>
      </c>
      <c r="I3" s="1"/>
      <c r="J3" s="4"/>
      <c r="K3" s="4"/>
      <c r="L3" s="2"/>
      <c r="M3" s="5" t="s">
        <v>3</v>
      </c>
    </row>
    <row r="4" spans="1:13" x14ac:dyDescent="0.3">
      <c r="A4" s="6"/>
      <c r="B4" s="7"/>
      <c r="C4" s="8"/>
      <c r="D4" s="9" t="s">
        <v>4</v>
      </c>
      <c r="E4" s="10"/>
      <c r="H4" s="6"/>
      <c r="I4" s="7"/>
      <c r="J4" s="8"/>
      <c r="K4" s="11"/>
      <c r="L4" s="9" t="s">
        <v>4</v>
      </c>
      <c r="M4" s="10"/>
    </row>
    <row r="5" spans="1:13" ht="43.2" x14ac:dyDescent="0.3">
      <c r="A5" s="12" t="s">
        <v>5</v>
      </c>
      <c r="B5" s="12"/>
      <c r="C5" s="13" t="s">
        <v>6</v>
      </c>
      <c r="D5" s="14" t="s">
        <v>7</v>
      </c>
      <c r="E5" s="14" t="s">
        <v>8</v>
      </c>
      <c r="H5" s="12" t="s">
        <v>5</v>
      </c>
      <c r="I5" s="12"/>
      <c r="J5" s="13" t="s">
        <v>6</v>
      </c>
      <c r="K5" s="13" t="s">
        <v>9</v>
      </c>
      <c r="L5" s="14" t="s">
        <v>7</v>
      </c>
      <c r="M5" s="14" t="s">
        <v>8</v>
      </c>
    </row>
    <row r="6" spans="1:13" x14ac:dyDescent="0.3">
      <c r="A6" s="15" t="s">
        <v>10</v>
      </c>
      <c r="B6" s="16"/>
      <c r="C6" s="17">
        <v>0</v>
      </c>
      <c r="D6" s="17"/>
      <c r="E6" s="18"/>
      <c r="H6" s="15" t="s">
        <v>10</v>
      </c>
      <c r="I6" s="16"/>
      <c r="J6" s="19">
        <v>0</v>
      </c>
      <c r="K6" s="19"/>
      <c r="L6" s="17"/>
      <c r="M6" s="18"/>
    </row>
    <row r="7" spans="1:13" x14ac:dyDescent="0.3">
      <c r="A7" s="20" t="s">
        <v>11</v>
      </c>
      <c r="B7" s="21"/>
      <c r="C7" s="19">
        <v>80000</v>
      </c>
      <c r="D7" s="17"/>
      <c r="E7" s="18"/>
      <c r="H7" s="20" t="s">
        <v>12</v>
      </c>
      <c r="I7" s="21"/>
      <c r="J7" s="19">
        <f>+C10</f>
        <v>76000</v>
      </c>
      <c r="K7" s="19"/>
      <c r="L7" s="17"/>
      <c r="M7" s="18"/>
    </row>
    <row r="8" spans="1:13" x14ac:dyDescent="0.3">
      <c r="A8" s="20" t="s">
        <v>13</v>
      </c>
      <c r="B8" s="21"/>
      <c r="C8" s="19">
        <f>+C6+C7</f>
        <v>80000</v>
      </c>
      <c r="D8" s="17"/>
      <c r="E8" s="18"/>
      <c r="H8" t="s">
        <v>57</v>
      </c>
      <c r="J8" s="77">
        <v>4000</v>
      </c>
      <c r="K8" s="19"/>
      <c r="L8" s="17"/>
      <c r="M8" s="18"/>
    </row>
    <row r="9" spans="1:13" x14ac:dyDescent="0.3">
      <c r="A9" s="22"/>
      <c r="B9" s="23"/>
      <c r="C9" s="19"/>
      <c r="D9" s="17"/>
      <c r="E9" s="18"/>
      <c r="H9" s="78" t="s">
        <v>13</v>
      </c>
      <c r="I9" s="79"/>
      <c r="J9" s="80">
        <f>+J6+J7+J8</f>
        <v>80000</v>
      </c>
      <c r="K9" s="19"/>
      <c r="L9" s="17"/>
      <c r="M9" s="18"/>
    </row>
    <row r="10" spans="1:13" x14ac:dyDescent="0.3">
      <c r="A10" s="20" t="s">
        <v>14</v>
      </c>
      <c r="B10" s="21"/>
      <c r="C10" s="19">
        <v>76000</v>
      </c>
      <c r="D10" s="19">
        <f>+C10</f>
        <v>76000</v>
      </c>
      <c r="E10" s="24">
        <f>+C10</f>
        <v>76000</v>
      </c>
      <c r="H10" s="20" t="s">
        <v>15</v>
      </c>
      <c r="I10" s="21"/>
      <c r="J10" s="19">
        <v>78000</v>
      </c>
      <c r="K10" s="19">
        <f>+J10</f>
        <v>78000</v>
      </c>
      <c r="L10" s="19">
        <f>+J10</f>
        <v>78000</v>
      </c>
      <c r="M10" s="24">
        <f>+J10</f>
        <v>78000</v>
      </c>
    </row>
    <row r="11" spans="1:13" x14ac:dyDescent="0.3">
      <c r="A11" s="20" t="s">
        <v>16</v>
      </c>
      <c r="B11" s="21"/>
      <c r="C11" s="25">
        <f>+C8-C10</f>
        <v>4000</v>
      </c>
      <c r="D11" s="19">
        <f>+C11</f>
        <v>4000</v>
      </c>
      <c r="E11" s="24">
        <f>+C11*0.3</f>
        <v>1200</v>
      </c>
      <c r="H11" s="20" t="s">
        <v>16</v>
      </c>
      <c r="I11" s="21"/>
      <c r="J11" s="25">
        <f>+J9-J10</f>
        <v>2000</v>
      </c>
      <c r="K11" s="19">
        <v>2000</v>
      </c>
      <c r="L11" s="19">
        <f>+J11</f>
        <v>2000</v>
      </c>
      <c r="M11" s="24">
        <f>+J11*0.6</f>
        <v>1200</v>
      </c>
    </row>
    <row r="12" spans="1:13" ht="15" thickBot="1" x14ac:dyDescent="0.35">
      <c r="A12" s="20" t="s">
        <v>17</v>
      </c>
      <c r="B12" s="21"/>
      <c r="C12" s="19">
        <f>+C10+C11</f>
        <v>80000</v>
      </c>
      <c r="D12" s="26"/>
      <c r="E12" s="27"/>
      <c r="H12" s="20" t="s">
        <v>17</v>
      </c>
      <c r="I12" s="21"/>
      <c r="J12" s="19">
        <f>+J10+J11</f>
        <v>80000</v>
      </c>
      <c r="K12" s="28"/>
      <c r="L12" s="29"/>
      <c r="M12" s="30"/>
    </row>
    <row r="13" spans="1:13" ht="15" thickBot="1" x14ac:dyDescent="0.35">
      <c r="A13" s="31" t="s">
        <v>18</v>
      </c>
      <c r="B13" s="32"/>
      <c r="C13" s="28"/>
      <c r="D13" s="33">
        <f>+D10+D11</f>
        <v>80000</v>
      </c>
      <c r="E13" s="34">
        <f>+E10+E11</f>
        <v>77200</v>
      </c>
      <c r="H13" s="31" t="s">
        <v>18</v>
      </c>
      <c r="I13" s="32"/>
      <c r="J13" s="28"/>
      <c r="K13" s="33">
        <f>+K10+K11</f>
        <v>80000</v>
      </c>
      <c r="L13" s="33">
        <f>+L10+L11</f>
        <v>80000</v>
      </c>
      <c r="M13" s="34">
        <f>+M10+M11</f>
        <v>79200</v>
      </c>
    </row>
    <row r="14" spans="1:13" ht="15" thickBot="1" x14ac:dyDescent="0.35"/>
    <row r="15" spans="1:13" ht="43.8" thickBot="1" x14ac:dyDescent="0.35">
      <c r="A15" s="35" t="s">
        <v>19</v>
      </c>
      <c r="B15" s="36"/>
      <c r="C15" s="37" t="s">
        <v>20</v>
      </c>
      <c r="D15" s="38" t="s">
        <v>21</v>
      </c>
      <c r="E15" s="39" t="s">
        <v>22</v>
      </c>
      <c r="H15" s="35" t="s">
        <v>19</v>
      </c>
      <c r="I15" s="40"/>
      <c r="J15" s="41" t="s">
        <v>20</v>
      </c>
      <c r="K15" s="42" t="s">
        <v>23</v>
      </c>
      <c r="L15" s="38" t="s">
        <v>21</v>
      </c>
      <c r="M15" s="39" t="s">
        <v>22</v>
      </c>
    </row>
    <row r="16" spans="1:13" x14ac:dyDescent="0.3">
      <c r="A16" s="43" t="s">
        <v>24</v>
      </c>
      <c r="B16" s="44"/>
      <c r="C16" s="45">
        <f>+D16+E16</f>
        <v>0</v>
      </c>
      <c r="D16" s="45">
        <v>0</v>
      </c>
      <c r="E16" s="46">
        <v>0</v>
      </c>
      <c r="H16" s="47" t="s">
        <v>24</v>
      </c>
      <c r="I16" s="48"/>
      <c r="J16" s="49">
        <v>0</v>
      </c>
      <c r="K16" s="49"/>
      <c r="L16" s="49">
        <v>0</v>
      </c>
      <c r="M16" s="50">
        <v>0</v>
      </c>
    </row>
    <row r="17" spans="1:13" x14ac:dyDescent="0.3">
      <c r="A17" s="43" t="s">
        <v>25</v>
      </c>
      <c r="B17" s="44"/>
      <c r="C17" s="45">
        <f>+D17+E17</f>
        <v>586000</v>
      </c>
      <c r="D17" s="45">
        <v>200000</v>
      </c>
      <c r="E17" s="46">
        <f>289500+96500</f>
        <v>386000</v>
      </c>
      <c r="H17" s="43" t="s">
        <v>26</v>
      </c>
      <c r="I17" s="44"/>
      <c r="J17" s="45">
        <f>+K17+L17+M17</f>
        <v>1165600</v>
      </c>
      <c r="K17" s="45">
        <f>+C25</f>
        <v>570000</v>
      </c>
      <c r="L17" s="45">
        <v>160000</v>
      </c>
      <c r="M17" s="46">
        <f>237600+198000</f>
        <v>435600</v>
      </c>
    </row>
    <row r="18" spans="1:13" x14ac:dyDescent="0.3">
      <c r="A18" s="43" t="s">
        <v>27</v>
      </c>
      <c r="B18" s="44"/>
      <c r="C18" s="45">
        <f>+C16+C17</f>
        <v>586000</v>
      </c>
      <c r="D18" s="45">
        <f t="shared" ref="D18:E18" si="0">+D16+D17</f>
        <v>200000</v>
      </c>
      <c r="E18" s="46">
        <f t="shared" si="0"/>
        <v>386000</v>
      </c>
      <c r="H18" s="43" t="s">
        <v>27</v>
      </c>
      <c r="I18" s="44"/>
      <c r="J18" s="45">
        <f>+J16+J17</f>
        <v>1165600</v>
      </c>
      <c r="K18" s="45">
        <f t="shared" ref="K18:M18" si="1">+K16+K17</f>
        <v>570000</v>
      </c>
      <c r="L18" s="45">
        <f t="shared" si="1"/>
        <v>160000</v>
      </c>
      <c r="M18" s="46">
        <f t="shared" si="1"/>
        <v>435600</v>
      </c>
    </row>
    <row r="19" spans="1:13" x14ac:dyDescent="0.3">
      <c r="A19" s="51"/>
      <c r="B19" s="52"/>
      <c r="C19" s="2"/>
      <c r="D19" s="2"/>
      <c r="E19" s="53"/>
      <c r="H19" s="51"/>
      <c r="I19" s="52"/>
      <c r="J19" s="2"/>
      <c r="K19" s="2"/>
      <c r="L19" s="2"/>
      <c r="M19" s="53"/>
    </row>
    <row r="20" spans="1:13" x14ac:dyDescent="0.3">
      <c r="A20" s="43" t="s">
        <v>28</v>
      </c>
      <c r="B20" s="44"/>
      <c r="C20" s="54"/>
      <c r="D20" s="54">
        <f>+D18</f>
        <v>200000</v>
      </c>
      <c r="E20" s="55">
        <f>+E18</f>
        <v>386000</v>
      </c>
      <c r="H20" s="43" t="s">
        <v>28</v>
      </c>
      <c r="I20" s="44"/>
      <c r="J20" s="54">
        <f>+J18</f>
        <v>1165600</v>
      </c>
      <c r="K20" s="54">
        <f>+K18</f>
        <v>570000</v>
      </c>
      <c r="L20" s="54">
        <f t="shared" ref="L20:M20" si="2">+L18</f>
        <v>160000</v>
      </c>
      <c r="M20" s="55">
        <f t="shared" si="2"/>
        <v>435600</v>
      </c>
    </row>
    <row r="21" spans="1:13" x14ac:dyDescent="0.3">
      <c r="A21" s="43" t="s">
        <v>29</v>
      </c>
      <c r="B21" s="44"/>
      <c r="C21" s="2"/>
      <c r="D21" s="56">
        <f>+D13</f>
        <v>80000</v>
      </c>
      <c r="E21" s="57">
        <f>+E13</f>
        <v>77200</v>
      </c>
      <c r="H21" s="43" t="s">
        <v>30</v>
      </c>
      <c r="I21" s="44"/>
      <c r="K21" s="58">
        <f>+K13</f>
        <v>80000</v>
      </c>
      <c r="L21" s="58">
        <f t="shared" ref="L21:M21" si="3">+L13</f>
        <v>80000</v>
      </c>
      <c r="M21" s="59">
        <f t="shared" si="3"/>
        <v>79200</v>
      </c>
    </row>
    <row r="22" spans="1:13" x14ac:dyDescent="0.3">
      <c r="A22" s="43" t="s">
        <v>31</v>
      </c>
      <c r="B22" s="44"/>
      <c r="C22" s="60">
        <f>+D22+E22</f>
        <v>7.5</v>
      </c>
      <c r="D22" s="61">
        <f>+D20/D21</f>
        <v>2.5</v>
      </c>
      <c r="E22" s="62">
        <f>+E20/E21</f>
        <v>5</v>
      </c>
      <c r="F22" s="63"/>
      <c r="G22" s="63"/>
      <c r="H22" s="43" t="s">
        <v>31</v>
      </c>
      <c r="I22" s="44"/>
      <c r="J22" s="81">
        <f>+K22+L22+M22</f>
        <v>14.625</v>
      </c>
      <c r="K22" s="82">
        <f>+K20/K21</f>
        <v>7.125</v>
      </c>
      <c r="L22" s="61">
        <f>+L20/L21</f>
        <v>2</v>
      </c>
      <c r="M22" s="62">
        <f>+M20/M21</f>
        <v>5.5</v>
      </c>
    </row>
    <row r="23" spans="1:13" x14ac:dyDescent="0.3">
      <c r="A23" s="51"/>
      <c r="B23" s="52"/>
      <c r="C23" s="2"/>
      <c r="D23" s="2"/>
      <c r="E23" s="53"/>
      <c r="H23" s="51"/>
      <c r="I23" s="52"/>
      <c r="J23" s="2"/>
      <c r="K23" s="2"/>
      <c r="L23" s="2"/>
      <c r="M23" s="53"/>
    </row>
    <row r="24" spans="1:13" x14ac:dyDescent="0.3">
      <c r="A24" s="64" t="s">
        <v>32</v>
      </c>
      <c r="B24" s="65"/>
      <c r="C24" s="2"/>
      <c r="D24" s="66"/>
      <c r="E24" s="67"/>
      <c r="H24" s="64" t="s">
        <v>33</v>
      </c>
      <c r="I24" s="65"/>
      <c r="J24" s="68"/>
      <c r="K24" s="68"/>
      <c r="L24" s="68"/>
      <c r="M24" s="69"/>
    </row>
    <row r="25" spans="1:13" x14ac:dyDescent="0.3">
      <c r="A25" s="43" t="s">
        <v>34</v>
      </c>
      <c r="B25" s="44"/>
      <c r="C25" s="61">
        <f>+D25+E25</f>
        <v>570000</v>
      </c>
      <c r="D25" s="56">
        <f>+D22*D10</f>
        <v>190000</v>
      </c>
      <c r="E25" s="57">
        <f>+E22*E10</f>
        <v>380000</v>
      </c>
      <c r="F25" s="70"/>
      <c r="H25" s="43" t="s">
        <v>35</v>
      </c>
      <c r="I25" s="44"/>
      <c r="J25" s="68">
        <f>+K25+L25+M25</f>
        <v>1140750</v>
      </c>
      <c r="K25" s="68">
        <f>+K22*K10</f>
        <v>555750</v>
      </c>
      <c r="L25" s="68">
        <f>+L22*L10</f>
        <v>156000</v>
      </c>
      <c r="M25" s="69">
        <f>+M22*M10</f>
        <v>429000</v>
      </c>
    </row>
    <row r="26" spans="1:13" x14ac:dyDescent="0.3">
      <c r="A26" s="51"/>
      <c r="B26" s="52"/>
      <c r="C26" s="61"/>
      <c r="D26" s="66"/>
      <c r="E26" s="67"/>
      <c r="H26" s="43" t="s">
        <v>36</v>
      </c>
      <c r="I26" s="44"/>
      <c r="J26" s="68">
        <f>+K26+L26+M26</f>
        <v>24850</v>
      </c>
      <c r="K26" s="68">
        <f>+K22*K11</f>
        <v>14250</v>
      </c>
      <c r="L26" s="68">
        <f>+L22*L11</f>
        <v>4000</v>
      </c>
      <c r="M26" s="69">
        <f>+M22*M11</f>
        <v>6600</v>
      </c>
    </row>
    <row r="27" spans="1:13" ht="15" thickBot="1" x14ac:dyDescent="0.35">
      <c r="A27" s="43" t="s">
        <v>37</v>
      </c>
      <c r="B27" s="44"/>
      <c r="C27" s="61">
        <f>+D27+E27</f>
        <v>16000</v>
      </c>
      <c r="D27" s="56">
        <f>+D22*D11</f>
        <v>10000</v>
      </c>
      <c r="E27" s="57">
        <f>+E22*E11</f>
        <v>6000</v>
      </c>
      <c r="H27" s="71" t="s">
        <v>38</v>
      </c>
      <c r="I27" s="72"/>
      <c r="J27" s="73">
        <f>+J25+J26</f>
        <v>1165600</v>
      </c>
      <c r="K27" s="73"/>
      <c r="L27" s="73"/>
      <c r="M27" s="74"/>
    </row>
    <row r="28" spans="1:13" ht="15" thickBot="1" x14ac:dyDescent="0.35">
      <c r="A28" s="71" t="s">
        <v>39</v>
      </c>
      <c r="B28" s="72"/>
      <c r="C28" s="73">
        <f>+C25+C27</f>
        <v>586000</v>
      </c>
      <c r="D28" s="73">
        <f t="shared" ref="D28:E28" si="4">+D25+D27</f>
        <v>200000</v>
      </c>
      <c r="E28" s="74">
        <f t="shared" si="4"/>
        <v>386000</v>
      </c>
      <c r="H28" s="2"/>
      <c r="I28" s="2"/>
      <c r="J28" s="2"/>
      <c r="K28" s="2"/>
      <c r="L28" s="2"/>
      <c r="M28" s="2"/>
    </row>
  </sheetData>
  <mergeCells count="52">
    <mergeCell ref="A27:B27"/>
    <mergeCell ref="H27:I27"/>
    <mergeCell ref="A28:B28"/>
    <mergeCell ref="A24:B24"/>
    <mergeCell ref="H24:I24"/>
    <mergeCell ref="A25:B25"/>
    <mergeCell ref="H25:I25"/>
    <mergeCell ref="A26:B26"/>
    <mergeCell ref="H26:I26"/>
    <mergeCell ref="A21:B21"/>
    <mergeCell ref="H21:I21"/>
    <mergeCell ref="A22:B22"/>
    <mergeCell ref="H22:I22"/>
    <mergeCell ref="A23:B23"/>
    <mergeCell ref="H23:I23"/>
    <mergeCell ref="A18:B18"/>
    <mergeCell ref="H18:I18"/>
    <mergeCell ref="A19:B19"/>
    <mergeCell ref="H19:I19"/>
    <mergeCell ref="A20:B20"/>
    <mergeCell ref="H20:I20"/>
    <mergeCell ref="A15:B15"/>
    <mergeCell ref="H15:I15"/>
    <mergeCell ref="A16:B16"/>
    <mergeCell ref="H16:I16"/>
    <mergeCell ref="A17:B17"/>
    <mergeCell ref="H17:I17"/>
    <mergeCell ref="A11:B11"/>
    <mergeCell ref="H11:I11"/>
    <mergeCell ref="A12:B12"/>
    <mergeCell ref="H12:I12"/>
    <mergeCell ref="A13:B13"/>
    <mergeCell ref="H13:I13"/>
    <mergeCell ref="A8:B8"/>
    <mergeCell ref="H9:I9"/>
    <mergeCell ref="A9:B9"/>
    <mergeCell ref="A10:B10"/>
    <mergeCell ref="H10:I10"/>
    <mergeCell ref="L4:M4"/>
    <mergeCell ref="A5:B5"/>
    <mergeCell ref="H5:I5"/>
    <mergeCell ref="A6:B6"/>
    <mergeCell ref="H6:I6"/>
    <mergeCell ref="A7:B7"/>
    <mergeCell ref="H7:I7"/>
    <mergeCell ref="A2:C2"/>
    <mergeCell ref="H2:J2"/>
    <mergeCell ref="A3:B3"/>
    <mergeCell ref="H3:I3"/>
    <mergeCell ref="A4:C4"/>
    <mergeCell ref="D4:E4"/>
    <mergeCell ref="H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1C29F971-060D-4959-B9DF-816BA3B69C55}"/>
</file>

<file path=customXml/itemProps2.xml><?xml version="1.0" encoding="utf-8"?>
<ds:datastoreItem xmlns:ds="http://schemas.openxmlformats.org/officeDocument/2006/customXml" ds:itemID="{F359534E-8A25-400D-81F7-84F9791ABCA7}"/>
</file>

<file path=customXml/itemProps3.xml><?xml version="1.0" encoding="utf-8"?>
<ds:datastoreItem xmlns:ds="http://schemas.openxmlformats.org/officeDocument/2006/customXml" ds:itemID="{93CADB96-6473-4DCD-A80F-8AE0DA29E0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</vt:lpstr>
      <vt:lpstr>Solucion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2026-04-21T04:40:40Z</dcterms:created>
  <dcterms:modified xsi:type="dcterms:W3CDTF">2026-04-21T05:22:45Z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