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1285E151-5166-45D1-8A7F-C89D5173B4D3}" xr6:coauthVersionLast="47" xr6:coauthVersionMax="47" xr10:uidLastSave="{00000000-0000-0000-0000-000000000000}"/>
  <bookViews>
    <workbookView xWindow="-108" yWindow="-108" windowWidth="23256" windowHeight="12456" xr2:uid="{7E513A0C-7303-4F74-B92A-FEC12CD896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1" l="1"/>
  <c r="F107" i="1"/>
  <c r="E111" i="1" s="1"/>
  <c r="M84" i="1" s="1"/>
  <c r="N99" i="1" s="1"/>
  <c r="M93" i="1" s="1"/>
  <c r="A106" i="1"/>
  <c r="A105" i="1"/>
  <c r="C105" i="1" s="1"/>
  <c r="A94" i="1"/>
  <c r="E90" i="1"/>
  <c r="D90" i="1"/>
  <c r="C90" i="1" s="1"/>
  <c r="C91" i="1" s="1"/>
  <c r="D94" i="1" s="1"/>
  <c r="B95" i="1" s="1"/>
  <c r="E109" i="1" s="1"/>
  <c r="N88" i="1"/>
  <c r="N87" i="1"/>
  <c r="N86" i="1"/>
  <c r="N85" i="1"/>
  <c r="M92" i="1" s="1"/>
  <c r="C83" i="1"/>
  <c r="M82" i="1"/>
  <c r="D79" i="1"/>
  <c r="N75" i="1"/>
  <c r="N74" i="1"/>
  <c r="C71" i="1"/>
  <c r="F69" i="1"/>
  <c r="E69" i="1"/>
  <c r="A69" i="1"/>
  <c r="I65" i="1"/>
  <c r="A62" i="1"/>
  <c r="B69" i="1" s="1"/>
  <c r="G58" i="1"/>
  <c r="P57" i="1"/>
  <c r="N57" i="1" s="1"/>
  <c r="O57" i="1"/>
  <c r="A57" i="1"/>
  <c r="C79" i="1" s="1"/>
  <c r="N56" i="1"/>
  <c r="M55" i="1"/>
  <c r="E46" i="1"/>
  <c r="B46" i="1"/>
  <c r="A46" i="1"/>
  <c r="B47" i="1" s="1"/>
  <c r="G41" i="1"/>
  <c r="I41" i="1" s="1"/>
  <c r="C40" i="1"/>
  <c r="F46" i="1" s="1"/>
  <c r="A37" i="1"/>
  <c r="A40" i="1" s="1"/>
  <c r="I32" i="1"/>
  <c r="G32" i="1"/>
  <c r="O31" i="1"/>
  <c r="A31" i="1"/>
  <c r="C27" i="1"/>
  <c r="P26" i="1"/>
  <c r="P31" i="1" s="1"/>
  <c r="M31" i="1" s="1"/>
  <c r="N33" i="1" s="1"/>
  <c r="O26" i="1"/>
  <c r="M26" i="1" s="1"/>
  <c r="E7" i="1"/>
  <c r="E6" i="1"/>
  <c r="E8" i="1" s="1"/>
  <c r="E5" i="1"/>
  <c r="I42" i="1" l="1"/>
  <c r="E112" i="1"/>
  <c r="M83" i="1"/>
  <c r="N98" i="1" s="1"/>
  <c r="E47" i="1"/>
  <c r="D48" i="1" s="1"/>
  <c r="O28" i="1"/>
  <c r="P28" i="1"/>
  <c r="E101" i="1"/>
  <c r="N28" i="1" l="1"/>
  <c r="M27" i="1" s="1"/>
  <c r="N95" i="1" s="1"/>
  <c r="M94" i="1" s="1"/>
</calcChain>
</file>

<file path=xl/sharedStrings.xml><?xml version="1.0" encoding="utf-8"?>
<sst xmlns="http://schemas.openxmlformats.org/spreadsheetml/2006/main" count="159" uniqueCount="98">
  <si>
    <t>EJERCICIO ESTÁNDARES</t>
  </si>
  <si>
    <t>Tejidos Felices produce cobijas, a continuación se presenta la tarjeta de costos estándar:</t>
  </si>
  <si>
    <t>MPD</t>
  </si>
  <si>
    <t>mtrs</t>
  </si>
  <si>
    <t>MOD</t>
  </si>
  <si>
    <t>horas</t>
  </si>
  <si>
    <t>CIF</t>
  </si>
  <si>
    <t>Costo estàndar por cobija</t>
  </si>
  <si>
    <t>Durante noviembre del 2020 se presentan los siguientes datos:</t>
  </si>
  <si>
    <t>Unidades terminadas</t>
  </si>
  <si>
    <t>MPD utilizada</t>
  </si>
  <si>
    <t>metros</t>
  </si>
  <si>
    <t>Horas reales trabajadas</t>
  </si>
  <si>
    <t>Se dispone de la siguiente información:</t>
  </si>
  <si>
    <t>1. Tejidos felices compró 15000 metros de tela (MPD) durante noviembre con un costo de $69.000</t>
  </si>
  <si>
    <t>La variación de precio de materiales se registra cuando se compran los artículos.</t>
  </si>
  <si>
    <t>2. A los empleados de MOD se les pagó $5,1 por hora</t>
  </si>
  <si>
    <t>3. Los CIF reales durante noviembre fueron $23.600 y correspondían a servicios básicos $11.500 y MOI $10.800 pagados mediante el banco; mas $1.300 por suministros de fábrica consumidos</t>
  </si>
  <si>
    <t>4. Para el año 2020, se presupuestó un total de $5.850,10 de CIF fijos</t>
  </si>
  <si>
    <t>Los CIF son 25% fijos y 75% variables, se aplican sobre horas de MOD</t>
  </si>
  <si>
    <t>Calcule variaciones de CIF por 3 factores</t>
  </si>
  <si>
    <t>CONTABILIZACIÓN</t>
  </si>
  <si>
    <t>DEBE</t>
  </si>
  <si>
    <t>HABER</t>
  </si>
  <si>
    <t xml:space="preserve">Variación de cantidad </t>
  </si>
  <si>
    <t xml:space="preserve">  -1-</t>
  </si>
  <si>
    <t>Cantidad estándar</t>
  </si>
  <si>
    <t>unidades terminadas x cantidad estándar c/unidad</t>
  </si>
  <si>
    <t>Inventario MPD</t>
  </si>
  <si>
    <t>x</t>
  </si>
  <si>
    <t>2mt</t>
  </si>
  <si>
    <t>Variación precio</t>
  </si>
  <si>
    <t>Proveedores</t>
  </si>
  <si>
    <t>Cantidad real</t>
  </si>
  <si>
    <t>Precio estándar</t>
  </si>
  <si>
    <t xml:space="preserve">  -2-</t>
  </si>
  <si>
    <t>Inventario productos en proceso</t>
  </si>
  <si>
    <t>(D)</t>
  </si>
  <si>
    <t>X</t>
  </si>
  <si>
    <t>Variación cantidad</t>
  </si>
  <si>
    <t xml:space="preserve">precio real </t>
  </si>
  <si>
    <t>VARIACIÓN MPD</t>
  </si>
  <si>
    <t>COMPROBACIÓN</t>
  </si>
  <si>
    <t>Costo estándar total</t>
  </si>
  <si>
    <t>costo real total</t>
  </si>
  <si>
    <t>Variación eficiencia</t>
  </si>
  <si>
    <t>Horas estándar</t>
  </si>
  <si>
    <t>unidades terminadas x horas estándar c/unidad</t>
  </si>
  <si>
    <t>2h</t>
  </si>
  <si>
    <t xml:space="preserve">  -3-</t>
  </si>
  <si>
    <t>h</t>
  </si>
  <si>
    <t>Variación tasa</t>
  </si>
  <si>
    <t>horas estándar</t>
  </si>
  <si>
    <t>horas reales</t>
  </si>
  <si>
    <t>Tasa estándar</t>
  </si>
  <si>
    <t>Sueldos por pagar /bcos</t>
  </si>
  <si>
    <t>(F)</t>
  </si>
  <si>
    <t>tasa real</t>
  </si>
  <si>
    <t>HORAS REALES</t>
  </si>
  <si>
    <t>VARIACIÓN MOD</t>
  </si>
  <si>
    <t xml:space="preserve">  -4-</t>
  </si>
  <si>
    <t>CIF: Servicios básicos</t>
  </si>
  <si>
    <t>CIF: MOI</t>
  </si>
  <si>
    <t>CIF: Suministros fábrica</t>
  </si>
  <si>
    <t>Bancos</t>
  </si>
  <si>
    <t>TASA CIF</t>
  </si>
  <si>
    <t>FIJOS</t>
  </si>
  <si>
    <t>Inventario Suministros fábrica</t>
  </si>
  <si>
    <t>VARIABLES</t>
  </si>
  <si>
    <t xml:space="preserve">  -5-</t>
  </si>
  <si>
    <t>CIF APLICADOS</t>
  </si>
  <si>
    <t>Horas estándar x tasa CIF</t>
  </si>
  <si>
    <t>Inventario productos proceso</t>
  </si>
  <si>
    <t xml:space="preserve">  -6-</t>
  </si>
  <si>
    <t>CIF REALES</t>
  </si>
  <si>
    <t>CIF aplicados</t>
  </si>
  <si>
    <t>Variación volumen</t>
  </si>
  <si>
    <t>CIF Prespuestados con base en horas reales</t>
  </si>
  <si>
    <t>CIF FIJOS</t>
  </si>
  <si>
    <t>CIF VARIABLES</t>
  </si>
  <si>
    <t xml:space="preserve">  -7-</t>
  </si>
  <si>
    <t>TOTAL</t>
  </si>
  <si>
    <t>Variación eficiencia MOD</t>
  </si>
  <si>
    <t>Variación eficiencia CIF</t>
  </si>
  <si>
    <t>Cif presupuestados en base horas reales</t>
  </si>
  <si>
    <t>Gasto variación volumen</t>
  </si>
  <si>
    <t>Costo de ventas</t>
  </si>
  <si>
    <t>Variación precio MPD</t>
  </si>
  <si>
    <t>Variación cantidad MPD</t>
  </si>
  <si>
    <t>Variación tasa MOD</t>
  </si>
  <si>
    <t>Variación precio CIF</t>
  </si>
  <si>
    <t>Tasa CIF variable</t>
  </si>
  <si>
    <t>Variación volumen CIF</t>
  </si>
  <si>
    <t>Presupuestadas</t>
  </si>
  <si>
    <t>hestándar</t>
  </si>
  <si>
    <t>Tasa fija</t>
  </si>
  <si>
    <t>variación eficiencia</t>
  </si>
  <si>
    <t>Variación total CIF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</si>
</sst>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164" formatCode="_-[$$-300A]\ * #,##0.00_ ;_-[$$-300A]\ * \-#,##0.00\ ;_-[$$-300A]\ * &quot;-&quot;??_ ;_-@_ "/>
    <numFmt numFmtId="165" formatCode="_ [$$-300A]* #,##0.00_ ;_ [$$-300A]* \-#,##0.00_ ;_ [$$-300A]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0" borderId="1" xfId="0" applyNumberFormat="1" applyBorder="1"/>
    <xf numFmtId="165" fontId="0" fillId="0" borderId="0" xfId="0" applyNumberFormat="1"/>
    <xf numFmtId="3" fontId="0" fillId="0" borderId="0" xfId="0" applyNumberFormat="1"/>
    <xf numFmtId="0" fontId="0" fillId="0" borderId="1" xfId="0" applyBorder="1"/>
    <xf numFmtId="0" fontId="3" fillId="0" borderId="0" xfId="0" applyFont="1"/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  <xf numFmtId="44" fontId="0" fillId="0" borderId="0" xfId="0" applyNumberFormat="1"/>
    <xf numFmtId="44" fontId="0" fillId="3" borderId="0" xfId="1" applyFont="1" applyFill="1"/>
    <xf numFmtId="44" fontId="0" fillId="2" borderId="0" xfId="0" applyNumberFormat="1" applyFill="1"/>
    <xf numFmtId="44" fontId="0" fillId="0" borderId="1" xfId="1" applyFont="1" applyBorder="1"/>
    <xf numFmtId="44" fontId="0" fillId="0" borderId="0" xfId="1" applyFont="1"/>
    <xf numFmtId="44" fontId="0" fillId="3" borderId="0" xfId="0" applyNumberFormat="1" applyFill="1"/>
    <xf numFmtId="44" fontId="0" fillId="2" borderId="0" xfId="1" applyFont="1" applyFill="1"/>
    <xf numFmtId="0" fontId="0" fillId="4" borderId="0" xfId="0" applyFill="1"/>
    <xf numFmtId="44" fontId="0" fillId="4" borderId="0" xfId="0" applyNumberFormat="1" applyFill="1"/>
    <xf numFmtId="44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8E13-35D9-4631-992D-9E9D24F8E7DB}">
  <dimension ref="A1:P112"/>
  <sheetViews>
    <sheetView tabSelected="1" workbookViewId="0">
      <selection activeCell="F8" sqref="F8"/>
    </sheetView>
  </sheetViews>
  <sheetFormatPr baseColWidth="10" defaultRowHeight="14.4" x14ac:dyDescent="0.3"/>
  <cols>
    <col min="12" max="12" width="22.88671875" customWidth="1"/>
  </cols>
  <sheetData>
    <row r="1" spans="1:7" x14ac:dyDescent="0.3">
      <c r="A1" s="1" t="s">
        <v>0</v>
      </c>
    </row>
    <row r="3" spans="1:7" x14ac:dyDescent="0.3">
      <c r="A3" t="s">
        <v>1</v>
      </c>
    </row>
    <row r="5" spans="1:7" x14ac:dyDescent="0.3">
      <c r="A5" t="s">
        <v>2</v>
      </c>
      <c r="B5">
        <v>2</v>
      </c>
      <c r="C5" t="s">
        <v>3</v>
      </c>
      <c r="D5" s="2">
        <v>4.4000000000000004</v>
      </c>
      <c r="E5" s="2">
        <f>+D5*B5</f>
        <v>8.8000000000000007</v>
      </c>
    </row>
    <row r="6" spans="1:7" x14ac:dyDescent="0.3">
      <c r="A6" t="s">
        <v>4</v>
      </c>
      <c r="B6">
        <v>2</v>
      </c>
      <c r="C6" t="s">
        <v>5</v>
      </c>
      <c r="D6" s="2">
        <v>4.5</v>
      </c>
      <c r="E6" s="2">
        <f t="shared" ref="E6:E7" si="0">+D6*B6</f>
        <v>9</v>
      </c>
    </row>
    <row r="7" spans="1:7" x14ac:dyDescent="0.3">
      <c r="A7" t="s">
        <v>6</v>
      </c>
      <c r="B7">
        <v>2</v>
      </c>
      <c r="C7" t="s">
        <v>5</v>
      </c>
      <c r="D7" s="2">
        <v>3.8</v>
      </c>
      <c r="E7" s="3">
        <f t="shared" si="0"/>
        <v>7.6</v>
      </c>
      <c r="G7" s="4"/>
    </row>
    <row r="8" spans="1:7" x14ac:dyDescent="0.3">
      <c r="A8" t="s">
        <v>7</v>
      </c>
      <c r="E8" s="2">
        <f>SUM(E5:E7)</f>
        <v>25.4</v>
      </c>
    </row>
    <row r="10" spans="1:7" x14ac:dyDescent="0.3">
      <c r="A10" t="s">
        <v>8</v>
      </c>
    </row>
    <row r="11" spans="1:7" x14ac:dyDescent="0.3">
      <c r="A11" t="s">
        <v>9</v>
      </c>
      <c r="C11" s="5">
        <v>3000</v>
      </c>
    </row>
    <row r="12" spans="1:7" x14ac:dyDescent="0.3">
      <c r="A12" t="s">
        <v>10</v>
      </c>
      <c r="C12" s="5">
        <v>6250</v>
      </c>
      <c r="D12" t="s">
        <v>11</v>
      </c>
    </row>
    <row r="13" spans="1:7" x14ac:dyDescent="0.3">
      <c r="A13" t="s">
        <v>12</v>
      </c>
      <c r="C13" s="5">
        <v>5870</v>
      </c>
      <c r="D13" t="s">
        <v>5</v>
      </c>
    </row>
    <row r="15" spans="1:7" x14ac:dyDescent="0.3">
      <c r="A15" t="s">
        <v>13</v>
      </c>
    </row>
    <row r="16" spans="1:7" x14ac:dyDescent="0.3">
      <c r="A16" t="s">
        <v>14</v>
      </c>
    </row>
    <row r="17" spans="1:16" x14ac:dyDescent="0.3">
      <c r="A17" t="s">
        <v>15</v>
      </c>
    </row>
    <row r="18" spans="1:16" x14ac:dyDescent="0.3">
      <c r="A18" t="s">
        <v>16</v>
      </c>
    </row>
    <row r="19" spans="1:16" x14ac:dyDescent="0.3">
      <c r="A19" t="s">
        <v>17</v>
      </c>
    </row>
    <row r="20" spans="1:16" x14ac:dyDescent="0.3">
      <c r="A20" t="s">
        <v>18</v>
      </c>
    </row>
    <row r="21" spans="1:16" x14ac:dyDescent="0.3">
      <c r="A21" t="s">
        <v>19</v>
      </c>
    </row>
    <row r="22" spans="1:16" x14ac:dyDescent="0.3">
      <c r="A22" t="s">
        <v>20</v>
      </c>
    </row>
    <row r="24" spans="1:16" x14ac:dyDescent="0.3">
      <c r="A24" s="6" t="s">
        <v>2</v>
      </c>
      <c r="K24" t="s">
        <v>21</v>
      </c>
      <c r="M24" t="s">
        <v>22</v>
      </c>
      <c r="N24" t="s">
        <v>23</v>
      </c>
    </row>
    <row r="25" spans="1:16" x14ac:dyDescent="0.3">
      <c r="A25" s="7" t="s">
        <v>24</v>
      </c>
      <c r="B25" s="7"/>
      <c r="L25" t="s">
        <v>25</v>
      </c>
    </row>
    <row r="26" spans="1:16" x14ac:dyDescent="0.3">
      <c r="A26" t="s">
        <v>26</v>
      </c>
      <c r="C26" t="s">
        <v>27</v>
      </c>
      <c r="K26" s="8" t="s">
        <v>28</v>
      </c>
      <c r="L26" s="8"/>
      <c r="M26" s="9">
        <f>+O26*P26</f>
        <v>27500.000000000004</v>
      </c>
      <c r="O26">
        <f>+D31</f>
        <v>6250</v>
      </c>
      <c r="P26" s="2">
        <f>+G32</f>
        <v>4.4000000000000004</v>
      </c>
    </row>
    <row r="27" spans="1:16" x14ac:dyDescent="0.3">
      <c r="C27" s="5">
        <f>+C11</f>
        <v>3000</v>
      </c>
      <c r="D27" t="s">
        <v>29</v>
      </c>
      <c r="E27" t="s">
        <v>30</v>
      </c>
      <c r="K27" s="10" t="s">
        <v>31</v>
      </c>
      <c r="L27" s="10"/>
      <c r="M27" s="11">
        <f>+N28-M26</f>
        <v>1249.9999999999927</v>
      </c>
    </row>
    <row r="28" spans="1:16" x14ac:dyDescent="0.3">
      <c r="C28">
        <v>6000</v>
      </c>
      <c r="D28" t="s">
        <v>3</v>
      </c>
      <c r="L28" t="s">
        <v>32</v>
      </c>
      <c r="N28" s="12">
        <f>+O28*P28</f>
        <v>28749.999999999996</v>
      </c>
      <c r="O28">
        <f>+O26</f>
        <v>6250</v>
      </c>
      <c r="P28" s="12">
        <f>+C40</f>
        <v>4.5999999999999996</v>
      </c>
    </row>
    <row r="30" spans="1:16" x14ac:dyDescent="0.3">
      <c r="A30" t="s">
        <v>26</v>
      </c>
      <c r="D30" t="s">
        <v>33</v>
      </c>
      <c r="F30" t="s">
        <v>29</v>
      </c>
      <c r="G30" t="s">
        <v>34</v>
      </c>
      <c r="L30" t="s">
        <v>35</v>
      </c>
    </row>
    <row r="31" spans="1:16" x14ac:dyDescent="0.3">
      <c r="A31">
        <f>+C28</f>
        <v>6000</v>
      </c>
      <c r="D31">
        <v>6250</v>
      </c>
      <c r="K31" t="s">
        <v>36</v>
      </c>
      <c r="M31" s="4">
        <f>+O31*P31</f>
        <v>26400.000000000004</v>
      </c>
      <c r="O31">
        <f>+A31</f>
        <v>6000</v>
      </c>
      <c r="P31" s="2">
        <f>+P26</f>
        <v>4.4000000000000004</v>
      </c>
    </row>
    <row r="32" spans="1:16" x14ac:dyDescent="0.3">
      <c r="C32">
        <v>250</v>
      </c>
      <c r="D32" t="s">
        <v>37</v>
      </c>
      <c r="F32" t="s">
        <v>38</v>
      </c>
      <c r="G32" s="2">
        <f>+D5</f>
        <v>4.4000000000000004</v>
      </c>
      <c r="I32">
        <f>+G32*C32</f>
        <v>1100</v>
      </c>
      <c r="J32" t="s">
        <v>37</v>
      </c>
      <c r="K32" s="10" t="s">
        <v>39</v>
      </c>
      <c r="L32" s="10"/>
      <c r="M32" s="13">
        <v>1100</v>
      </c>
    </row>
    <row r="33" spans="1:14" x14ac:dyDescent="0.3">
      <c r="L33" s="8" t="s">
        <v>28</v>
      </c>
      <c r="M33" s="8"/>
      <c r="N33" s="14">
        <f>+M31+M32</f>
        <v>27500.000000000004</v>
      </c>
    </row>
    <row r="34" spans="1:14" x14ac:dyDescent="0.3">
      <c r="A34" s="6" t="s">
        <v>31</v>
      </c>
      <c r="B34" s="6"/>
    </row>
    <row r="36" spans="1:14" x14ac:dyDescent="0.3">
      <c r="A36" t="s">
        <v>34</v>
      </c>
      <c r="C36" t="s">
        <v>40</v>
      </c>
      <c r="F36" t="s">
        <v>29</v>
      </c>
      <c r="G36" t="s">
        <v>33</v>
      </c>
    </row>
    <row r="37" spans="1:14" x14ac:dyDescent="0.3">
      <c r="A37" s="2">
        <f>+G32</f>
        <v>4.4000000000000004</v>
      </c>
      <c r="C37" s="15">
        <v>69000</v>
      </c>
    </row>
    <row r="38" spans="1:14" x14ac:dyDescent="0.3">
      <c r="C38">
        <v>15000</v>
      </c>
    </row>
    <row r="40" spans="1:14" x14ac:dyDescent="0.3">
      <c r="A40" s="2">
        <f>+A37</f>
        <v>4.4000000000000004</v>
      </c>
      <c r="C40" s="16">
        <f>+C37/C38</f>
        <v>4.5999999999999996</v>
      </c>
    </row>
    <row r="41" spans="1:14" x14ac:dyDescent="0.3">
      <c r="B41">
        <v>0.2</v>
      </c>
      <c r="C41" t="s">
        <v>37</v>
      </c>
      <c r="G41">
        <f>+D31</f>
        <v>6250</v>
      </c>
      <c r="I41" s="6">
        <f>+G41*B41</f>
        <v>1250</v>
      </c>
      <c r="J41" s="6" t="s">
        <v>37</v>
      </c>
    </row>
    <row r="42" spans="1:14" x14ac:dyDescent="0.3">
      <c r="G42" s="8" t="s">
        <v>41</v>
      </c>
      <c r="H42" s="8"/>
      <c r="I42" s="8">
        <f>+I32+I41</f>
        <v>2350</v>
      </c>
      <c r="J42" s="8" t="s">
        <v>37</v>
      </c>
    </row>
    <row r="43" spans="1:14" x14ac:dyDescent="0.3">
      <c r="A43" t="s">
        <v>42</v>
      </c>
    </row>
    <row r="45" spans="1:14" x14ac:dyDescent="0.3">
      <c r="A45" t="s">
        <v>43</v>
      </c>
      <c r="E45" t="s">
        <v>44</v>
      </c>
    </row>
    <row r="46" spans="1:14" x14ac:dyDescent="0.3">
      <c r="A46">
        <f>+A31</f>
        <v>6000</v>
      </c>
      <c r="B46" s="2">
        <f>+A37</f>
        <v>4.4000000000000004</v>
      </c>
      <c r="E46">
        <f>+D31</f>
        <v>6250</v>
      </c>
      <c r="F46" s="12">
        <f>+C40</f>
        <v>4.5999999999999996</v>
      </c>
    </row>
    <row r="47" spans="1:14" x14ac:dyDescent="0.3">
      <c r="B47" s="4">
        <f>+A46*B46</f>
        <v>26400.000000000004</v>
      </c>
      <c r="E47" s="12">
        <f>+E46*F46</f>
        <v>28749.999999999996</v>
      </c>
    </row>
    <row r="48" spans="1:14" x14ac:dyDescent="0.3">
      <c r="D48" s="9">
        <f>+E47-B47</f>
        <v>2349.9999999999927</v>
      </c>
      <c r="E48" s="8" t="s">
        <v>37</v>
      </c>
    </row>
    <row r="50" spans="1:16" x14ac:dyDescent="0.3">
      <c r="A50" s="6" t="s">
        <v>4</v>
      </c>
    </row>
    <row r="51" spans="1:16" x14ac:dyDescent="0.3">
      <c r="A51" t="s">
        <v>45</v>
      </c>
    </row>
    <row r="52" spans="1:16" x14ac:dyDescent="0.3">
      <c r="A52" t="s">
        <v>46</v>
      </c>
      <c r="C52" t="s">
        <v>47</v>
      </c>
    </row>
    <row r="53" spans="1:16" x14ac:dyDescent="0.3">
      <c r="C53">
        <v>3000</v>
      </c>
      <c r="D53" t="s">
        <v>29</v>
      </c>
      <c r="E53" t="s">
        <v>48</v>
      </c>
      <c r="L53" t="s">
        <v>49</v>
      </c>
    </row>
    <row r="54" spans="1:16" x14ac:dyDescent="0.3">
      <c r="C54">
        <v>6000</v>
      </c>
      <c r="D54" t="s">
        <v>50</v>
      </c>
      <c r="K54" t="s">
        <v>36</v>
      </c>
      <c r="M54" s="16">
        <v>27000</v>
      </c>
      <c r="N54" s="16"/>
      <c r="O54">
        <v>6000</v>
      </c>
      <c r="P54">
        <v>4.5</v>
      </c>
    </row>
    <row r="55" spans="1:16" x14ac:dyDescent="0.3">
      <c r="K55" s="10" t="s">
        <v>51</v>
      </c>
      <c r="L55" s="10"/>
      <c r="M55" s="13">
        <f>+I63</f>
        <v>3522</v>
      </c>
      <c r="N55" s="16"/>
    </row>
    <row r="56" spans="1:16" x14ac:dyDescent="0.3">
      <c r="A56" t="s">
        <v>52</v>
      </c>
      <c r="D56" t="s">
        <v>53</v>
      </c>
      <c r="F56" t="s">
        <v>29</v>
      </c>
      <c r="G56" t="s">
        <v>54</v>
      </c>
      <c r="L56" s="10" t="s">
        <v>45</v>
      </c>
      <c r="M56" s="13"/>
      <c r="N56" s="13">
        <f>+I58</f>
        <v>585</v>
      </c>
    </row>
    <row r="57" spans="1:16" x14ac:dyDescent="0.3">
      <c r="A57">
        <f>+C54</f>
        <v>6000</v>
      </c>
      <c r="D57">
        <v>5870</v>
      </c>
      <c r="L57" t="s">
        <v>55</v>
      </c>
      <c r="M57" s="16"/>
      <c r="N57" s="16">
        <f>+O57*P57</f>
        <v>29936.999999999996</v>
      </c>
      <c r="O57">
        <f>+G63</f>
        <v>5870</v>
      </c>
      <c r="P57">
        <f>+D62</f>
        <v>5.0999999999999996</v>
      </c>
    </row>
    <row r="58" spans="1:16" x14ac:dyDescent="0.3">
      <c r="C58">
        <v>130</v>
      </c>
      <c r="D58" t="s">
        <v>56</v>
      </c>
      <c r="F58" t="s">
        <v>38</v>
      </c>
      <c r="G58" s="2">
        <f>+D6</f>
        <v>4.5</v>
      </c>
      <c r="I58">
        <v>585</v>
      </c>
      <c r="J58" t="s">
        <v>56</v>
      </c>
    </row>
    <row r="60" spans="1:16" x14ac:dyDescent="0.3">
      <c r="A60" t="s">
        <v>51</v>
      </c>
    </row>
    <row r="61" spans="1:16" x14ac:dyDescent="0.3">
      <c r="A61" t="s">
        <v>54</v>
      </c>
      <c r="D61" t="s">
        <v>57</v>
      </c>
      <c r="G61" t="s">
        <v>58</v>
      </c>
    </row>
    <row r="62" spans="1:16" x14ac:dyDescent="0.3">
      <c r="A62" s="2">
        <f>+G58</f>
        <v>4.5</v>
      </c>
      <c r="D62">
        <v>5.0999999999999996</v>
      </c>
    </row>
    <row r="63" spans="1:16" x14ac:dyDescent="0.3">
      <c r="C63">
        <v>0.6</v>
      </c>
      <c r="D63" t="s">
        <v>37</v>
      </c>
      <c r="F63" t="s">
        <v>38</v>
      </c>
      <c r="G63">
        <v>5870</v>
      </c>
      <c r="I63" s="6">
        <v>3522</v>
      </c>
      <c r="J63" s="6" t="s">
        <v>37</v>
      </c>
    </row>
    <row r="65" spans="1:14" x14ac:dyDescent="0.3">
      <c r="G65" s="8" t="s">
        <v>59</v>
      </c>
      <c r="H65" s="8"/>
      <c r="I65" s="8">
        <f>+I63-I58</f>
        <v>2937</v>
      </c>
      <c r="J65" s="8" t="s">
        <v>37</v>
      </c>
    </row>
    <row r="67" spans="1:14" x14ac:dyDescent="0.3">
      <c r="A67" t="s">
        <v>42</v>
      </c>
    </row>
    <row r="68" spans="1:14" x14ac:dyDescent="0.3">
      <c r="A68" t="s">
        <v>43</v>
      </c>
      <c r="E68" t="s">
        <v>44</v>
      </c>
    </row>
    <row r="69" spans="1:14" x14ac:dyDescent="0.3">
      <c r="A69">
        <f>+A57</f>
        <v>6000</v>
      </c>
      <c r="B69" s="2">
        <f>+A62</f>
        <v>4.5</v>
      </c>
      <c r="E69">
        <f>+D57</f>
        <v>5870</v>
      </c>
      <c r="F69">
        <f>+D62</f>
        <v>5.0999999999999996</v>
      </c>
    </row>
    <row r="70" spans="1:14" x14ac:dyDescent="0.3">
      <c r="A70" s="16">
        <v>27000</v>
      </c>
      <c r="E70" s="16">
        <v>29937</v>
      </c>
      <c r="L70" t="s">
        <v>60</v>
      </c>
    </row>
    <row r="71" spans="1:14" x14ac:dyDescent="0.3">
      <c r="C71" s="14">
        <f>+E70-A70</f>
        <v>2937</v>
      </c>
      <c r="D71" s="8" t="s">
        <v>37</v>
      </c>
      <c r="K71" t="s">
        <v>61</v>
      </c>
      <c r="M71" s="16">
        <v>11500</v>
      </c>
    </row>
    <row r="72" spans="1:14" x14ac:dyDescent="0.3">
      <c r="K72" t="s">
        <v>62</v>
      </c>
      <c r="M72" s="16">
        <v>10800</v>
      </c>
    </row>
    <row r="73" spans="1:14" x14ac:dyDescent="0.3">
      <c r="A73" s="6" t="s">
        <v>6</v>
      </c>
      <c r="K73" t="s">
        <v>63</v>
      </c>
      <c r="M73" s="16">
        <v>1300</v>
      </c>
    </row>
    <row r="74" spans="1:14" x14ac:dyDescent="0.3">
      <c r="L74" t="s">
        <v>64</v>
      </c>
      <c r="N74" s="12">
        <f>+M71+M72</f>
        <v>22300</v>
      </c>
    </row>
    <row r="75" spans="1:14" x14ac:dyDescent="0.3">
      <c r="A75" t="s">
        <v>65</v>
      </c>
      <c r="B75" s="16">
        <v>3.8</v>
      </c>
      <c r="C75" t="s">
        <v>66</v>
      </c>
      <c r="D75">
        <v>0.95</v>
      </c>
      <c r="L75" t="s">
        <v>67</v>
      </c>
      <c r="N75" s="12">
        <f>+M73</f>
        <v>1300</v>
      </c>
    </row>
    <row r="76" spans="1:14" x14ac:dyDescent="0.3">
      <c r="C76" t="s">
        <v>68</v>
      </c>
      <c r="D76">
        <v>2.85</v>
      </c>
    </row>
    <row r="77" spans="1:14" x14ac:dyDescent="0.3">
      <c r="L77" t="s">
        <v>69</v>
      </c>
    </row>
    <row r="78" spans="1:14" x14ac:dyDescent="0.3">
      <c r="A78" t="s">
        <v>70</v>
      </c>
      <c r="C78" t="s">
        <v>71</v>
      </c>
      <c r="K78" t="s">
        <v>72</v>
      </c>
      <c r="M78" s="16">
        <v>22800</v>
      </c>
      <c r="N78" s="16"/>
    </row>
    <row r="79" spans="1:14" x14ac:dyDescent="0.3">
      <c r="C79">
        <f>+A57</f>
        <v>6000</v>
      </c>
      <c r="D79" s="12">
        <f>+B75</f>
        <v>3.8</v>
      </c>
      <c r="L79" t="s">
        <v>70</v>
      </c>
      <c r="M79" s="16"/>
      <c r="N79" s="16">
        <v>22800</v>
      </c>
    </row>
    <row r="80" spans="1:14" x14ac:dyDescent="0.3">
      <c r="C80" s="16">
        <v>22800</v>
      </c>
    </row>
    <row r="81" spans="1:14" x14ac:dyDescent="0.3">
      <c r="L81" t="s">
        <v>73</v>
      </c>
    </row>
    <row r="82" spans="1:14" x14ac:dyDescent="0.3">
      <c r="A82" t="s">
        <v>74</v>
      </c>
      <c r="C82" t="s">
        <v>70</v>
      </c>
      <c r="K82" t="s">
        <v>75</v>
      </c>
      <c r="M82" s="12">
        <f>+N79</f>
        <v>22800</v>
      </c>
    </row>
    <row r="83" spans="1:14" x14ac:dyDescent="0.3">
      <c r="A83" s="16">
        <v>23600</v>
      </c>
      <c r="C83" s="12">
        <f>+C80</f>
        <v>22800</v>
      </c>
      <c r="K83" s="10" t="s">
        <v>31</v>
      </c>
      <c r="L83" s="10"/>
      <c r="M83" s="17">
        <f>+E109</f>
        <v>1020.4000000000015</v>
      </c>
    </row>
    <row r="84" spans="1:14" x14ac:dyDescent="0.3">
      <c r="B84" s="18">
        <v>800</v>
      </c>
      <c r="C84" s="8" t="s">
        <v>37</v>
      </c>
      <c r="K84" s="10" t="s">
        <v>76</v>
      </c>
      <c r="L84" s="10"/>
      <c r="M84" s="17">
        <f>+E111</f>
        <v>150.1</v>
      </c>
    </row>
    <row r="85" spans="1:14" x14ac:dyDescent="0.3">
      <c r="L85" s="10" t="s">
        <v>45</v>
      </c>
      <c r="M85" s="10"/>
      <c r="N85" s="17">
        <f>+E110</f>
        <v>370.5</v>
      </c>
    </row>
    <row r="86" spans="1:14" x14ac:dyDescent="0.3">
      <c r="A86" s="6" t="s">
        <v>31</v>
      </c>
      <c r="B86" s="6"/>
      <c r="L86" t="s">
        <v>61</v>
      </c>
      <c r="N86" s="12">
        <f>+M71</f>
        <v>11500</v>
      </c>
    </row>
    <row r="87" spans="1:14" x14ac:dyDescent="0.3">
      <c r="L87" t="s">
        <v>62</v>
      </c>
      <c r="N87" s="12">
        <f>+M72</f>
        <v>10800</v>
      </c>
    </row>
    <row r="88" spans="1:14" x14ac:dyDescent="0.3">
      <c r="A88" t="s">
        <v>77</v>
      </c>
      <c r="L88" t="s">
        <v>63</v>
      </c>
      <c r="N88" s="12">
        <f>+M73</f>
        <v>1300</v>
      </c>
    </row>
    <row r="89" spans="1:14" x14ac:dyDescent="0.3">
      <c r="A89" t="s">
        <v>78</v>
      </c>
      <c r="C89" s="16">
        <v>5850.1</v>
      </c>
    </row>
    <row r="90" spans="1:14" x14ac:dyDescent="0.3">
      <c r="A90" t="s">
        <v>79</v>
      </c>
      <c r="C90" s="15">
        <f>+D90*E90</f>
        <v>16729.5</v>
      </c>
      <c r="D90">
        <f>+D76</f>
        <v>2.85</v>
      </c>
      <c r="E90">
        <f>+G63</f>
        <v>5870</v>
      </c>
      <c r="L90" t="s">
        <v>80</v>
      </c>
    </row>
    <row r="91" spans="1:14" x14ac:dyDescent="0.3">
      <c r="A91" t="s">
        <v>81</v>
      </c>
      <c r="C91" s="12">
        <f>SUM(C89:C90)</f>
        <v>22579.599999999999</v>
      </c>
      <c r="K91" s="10" t="s">
        <v>82</v>
      </c>
      <c r="L91" s="13"/>
      <c r="M91" s="13">
        <v>585</v>
      </c>
    </row>
    <row r="92" spans="1:14" x14ac:dyDescent="0.3">
      <c r="K92" s="10" t="s">
        <v>83</v>
      </c>
      <c r="L92" s="10"/>
      <c r="M92" s="17">
        <f>+N85</f>
        <v>370.5</v>
      </c>
    </row>
    <row r="93" spans="1:14" x14ac:dyDescent="0.3">
      <c r="A93" t="s">
        <v>74</v>
      </c>
      <c r="D93" t="s">
        <v>84</v>
      </c>
      <c r="K93" s="19" t="s">
        <v>85</v>
      </c>
      <c r="L93" s="19"/>
      <c r="M93" s="20">
        <f>+N99</f>
        <v>150.1</v>
      </c>
    </row>
    <row r="94" spans="1:14" x14ac:dyDescent="0.3">
      <c r="A94" s="12">
        <f>+A83</f>
        <v>23600</v>
      </c>
      <c r="D94" s="12">
        <f>+C91</f>
        <v>22579.599999999999</v>
      </c>
      <c r="K94" t="s">
        <v>86</v>
      </c>
      <c r="M94" s="12">
        <f>+N98+N97+N96+N95-M91-M92</f>
        <v>5936.8999999999942</v>
      </c>
    </row>
    <row r="95" spans="1:14" x14ac:dyDescent="0.3">
      <c r="B95" s="12">
        <f>+A94-D94</f>
        <v>1020.4000000000015</v>
      </c>
      <c r="C95" t="s">
        <v>37</v>
      </c>
      <c r="L95" s="10" t="s">
        <v>87</v>
      </c>
      <c r="M95" s="10"/>
      <c r="N95" s="11">
        <f>+M27</f>
        <v>1249.9999999999927</v>
      </c>
    </row>
    <row r="96" spans="1:14" x14ac:dyDescent="0.3">
      <c r="L96" s="10" t="s">
        <v>88</v>
      </c>
      <c r="M96" s="10"/>
      <c r="N96" s="13">
        <v>1100</v>
      </c>
    </row>
    <row r="97" spans="1:14" x14ac:dyDescent="0.3">
      <c r="A97" s="6" t="s">
        <v>45</v>
      </c>
      <c r="B97" s="6"/>
      <c r="L97" s="10" t="s">
        <v>89</v>
      </c>
      <c r="M97" s="10"/>
      <c r="N97" s="13">
        <v>3522</v>
      </c>
    </row>
    <row r="98" spans="1:14" x14ac:dyDescent="0.3">
      <c r="L98" s="10" t="s">
        <v>90</v>
      </c>
      <c r="M98" s="10"/>
      <c r="N98" s="17">
        <f>+M83</f>
        <v>1020.4000000000015</v>
      </c>
    </row>
    <row r="99" spans="1:14" x14ac:dyDescent="0.3">
      <c r="A99" t="s">
        <v>53</v>
      </c>
      <c r="C99" t="s">
        <v>52</v>
      </c>
      <c r="E99" t="s">
        <v>91</v>
      </c>
      <c r="L99" s="19" t="s">
        <v>92</v>
      </c>
      <c r="M99" s="19"/>
      <c r="N99" s="20">
        <f>+M84</f>
        <v>150.1</v>
      </c>
    </row>
    <row r="100" spans="1:14" x14ac:dyDescent="0.3">
      <c r="A100">
        <v>5870</v>
      </c>
      <c r="C100">
        <v>6000</v>
      </c>
    </row>
    <row r="101" spans="1:14" x14ac:dyDescent="0.3">
      <c r="B101">
        <v>130</v>
      </c>
      <c r="C101" t="s">
        <v>56</v>
      </c>
      <c r="E101">
        <f>+D90</f>
        <v>2.85</v>
      </c>
      <c r="G101" s="16">
        <v>370.5</v>
      </c>
      <c r="H101" t="s">
        <v>56</v>
      </c>
    </row>
    <row r="103" spans="1:14" x14ac:dyDescent="0.3">
      <c r="A103" s="6" t="s">
        <v>76</v>
      </c>
      <c r="B103" s="6"/>
    </row>
    <row r="104" spans="1:14" x14ac:dyDescent="0.3">
      <c r="C104" t="s">
        <v>93</v>
      </c>
      <c r="E104" t="s">
        <v>94</v>
      </c>
      <c r="H104" t="s">
        <v>95</v>
      </c>
    </row>
    <row r="105" spans="1:14" x14ac:dyDescent="0.3">
      <c r="A105" s="21">
        <f>+C89</f>
        <v>5850.1</v>
      </c>
      <c r="C105">
        <f>+A105/A106</f>
        <v>6158.0000000000009</v>
      </c>
      <c r="D105" t="s">
        <v>5</v>
      </c>
      <c r="E105">
        <v>6000</v>
      </c>
      <c r="G105" t="s">
        <v>38</v>
      </c>
    </row>
    <row r="106" spans="1:14" x14ac:dyDescent="0.3">
      <c r="A106">
        <f>+D75</f>
        <v>0.95</v>
      </c>
      <c r="D106">
        <v>158</v>
      </c>
      <c r="E106" t="s">
        <v>37</v>
      </c>
      <c r="H106">
        <v>0.95</v>
      </c>
    </row>
    <row r="107" spans="1:14" x14ac:dyDescent="0.3">
      <c r="F107">
        <f>+D106*H106</f>
        <v>150.1</v>
      </c>
      <c r="G107" t="s">
        <v>37</v>
      </c>
    </row>
    <row r="109" spans="1:14" x14ac:dyDescent="0.3">
      <c r="C109" t="s">
        <v>31</v>
      </c>
      <c r="E109" s="12">
        <f>+B95</f>
        <v>1020.4000000000015</v>
      </c>
      <c r="F109" t="s">
        <v>37</v>
      </c>
    </row>
    <row r="110" spans="1:14" x14ac:dyDescent="0.3">
      <c r="C110" t="s">
        <v>96</v>
      </c>
      <c r="E110" s="12">
        <f>+G101</f>
        <v>370.5</v>
      </c>
      <c r="F110" t="s">
        <v>56</v>
      </c>
    </row>
    <row r="111" spans="1:14" x14ac:dyDescent="0.3">
      <c r="C111" t="s">
        <v>76</v>
      </c>
      <c r="E111" s="15">
        <f>+F107</f>
        <v>150.1</v>
      </c>
      <c r="F111" s="6" t="s">
        <v>37</v>
      </c>
    </row>
    <row r="112" spans="1:14" x14ac:dyDescent="0.3">
      <c r="C112" s="8" t="s">
        <v>97</v>
      </c>
      <c r="D112" s="8"/>
      <c r="E112" s="14">
        <f>+E109+E111-E110</f>
        <v>800.00000000000136</v>
      </c>
      <c r="F112" s="8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2617F36A-9852-4E53-992F-AC47A6EF8DBD}"/>
</file>

<file path=customXml/itemProps2.xml><?xml version="1.0" encoding="utf-8"?>
<ds:datastoreItem xmlns:ds="http://schemas.openxmlformats.org/officeDocument/2006/customXml" ds:itemID="{5E2DBE1D-D2A4-41FA-B573-6BF8A626A9AB}"/>
</file>

<file path=customXml/itemProps3.xml><?xml version="1.0" encoding="utf-8"?>
<ds:datastoreItem xmlns:ds="http://schemas.openxmlformats.org/officeDocument/2006/customXml" ds:itemID="{634193FE-E28E-4D9D-8BB3-D8E4C328D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2026-05-01T02:44:26Z</dcterms:created>
  <dcterms:modified xsi:type="dcterms:W3CDTF">2026-05-01T02:45:13Z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