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UCE\PUCE\Sistema de acumulacion de costos\Contenido\formulario dos\"/>
    </mc:Choice>
  </mc:AlternateContent>
  <xr:revisionPtr revIDLastSave="0" documentId="8_{8A450ACE-E147-4837-9400-22D4E974FC91}" xr6:coauthVersionLast="47" xr6:coauthVersionMax="47" xr10:uidLastSave="{00000000-0000-0000-0000-000000000000}"/>
  <bookViews>
    <workbookView xWindow="-108" yWindow="-108" windowWidth="23256" windowHeight="12456" xr2:uid="{08C5D96A-8CB1-4A8A-ABB1-1055D52045BD}"/>
  </bookViews>
  <sheets>
    <sheet name="ej1" sheetId="1" r:id="rId1"/>
    <sheet name="ej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2" l="1"/>
  <c r="C58" i="2"/>
  <c r="B50" i="2"/>
  <c r="B45" i="2"/>
  <c r="C38" i="2"/>
  <c r="B36" i="2"/>
  <c r="B32" i="2"/>
  <c r="B28" i="2"/>
  <c r="B24" i="2"/>
  <c r="N11" i="2"/>
  <c r="N8" i="2"/>
  <c r="Q5" i="2"/>
  <c r="Q4" i="2"/>
  <c r="O5" i="2"/>
  <c r="O4" i="2"/>
  <c r="B52" i="1"/>
  <c r="C55" i="1"/>
  <c r="B33" i="1"/>
  <c r="C35" i="1"/>
  <c r="C31" i="1"/>
  <c r="B29" i="1"/>
  <c r="B25" i="1"/>
  <c r="B21" i="1"/>
  <c r="B53" i="1"/>
  <c r="B47" i="1"/>
  <c r="H9" i="1"/>
  <c r="B42" i="1"/>
  <c r="F9" i="1"/>
  <c r="D6" i="1"/>
  <c r="D5" i="1"/>
</calcChain>
</file>

<file path=xl/sharedStrings.xml><?xml version="1.0" encoding="utf-8"?>
<sst xmlns="http://schemas.openxmlformats.org/spreadsheetml/2006/main" count="118" uniqueCount="60">
  <si>
    <t xml:space="preserve">La compañía XY, presenta la siguiente información </t>
  </si>
  <si>
    <t xml:space="preserve">Hoja de estadares unitarios </t>
  </si>
  <si>
    <t>MPD</t>
  </si>
  <si>
    <t xml:space="preserve">Cantidad </t>
  </si>
  <si>
    <t xml:space="preserve">C unitario </t>
  </si>
  <si>
    <t>3kg</t>
  </si>
  <si>
    <t xml:space="preserve">C total </t>
  </si>
  <si>
    <t>MOD</t>
  </si>
  <si>
    <t xml:space="preserve">2h </t>
  </si>
  <si>
    <t xml:space="preserve">DATOS COMPLEMENTARIOS </t>
  </si>
  <si>
    <t xml:space="preserve">Unidades de productos terminados </t>
  </si>
  <si>
    <t>Materiales directos usados en producc.</t>
  </si>
  <si>
    <t>Materiales directos comprados (c unt. USD 1,10)</t>
  </si>
  <si>
    <t>Calcular las Variaciones de MPD</t>
  </si>
  <si>
    <t xml:space="preserve">Calcular las Variaciones de Mod </t>
  </si>
  <si>
    <t xml:space="preserve">Variación de precio </t>
  </si>
  <si>
    <t xml:space="preserve">(Precio real - </t>
  </si>
  <si>
    <t>(F)</t>
  </si>
  <si>
    <t>Variación en eficiencia</t>
  </si>
  <si>
    <t xml:space="preserve">( cantidad real - cantidad presupuestad) * costo estandar </t>
  </si>
  <si>
    <t>Variación de precio =</t>
  </si>
  <si>
    <t xml:space="preserve">Cantidad estandar </t>
  </si>
  <si>
    <t>kilos</t>
  </si>
  <si>
    <t xml:space="preserve">Precio Estandar ) * Cantidad real comprada </t>
  </si>
  <si>
    <t>´(1,1-1,25) *60000</t>
  </si>
  <si>
    <t>(D)</t>
  </si>
  <si>
    <t xml:space="preserve">CONTABILIZACION </t>
  </si>
  <si>
    <t>DEBE</t>
  </si>
  <si>
    <t>HABER</t>
  </si>
  <si>
    <t>Inventario MPD</t>
  </si>
  <si>
    <t xml:space="preserve">Proveedores </t>
  </si>
  <si>
    <t xml:space="preserve">Inventario Producc en proceso </t>
  </si>
  <si>
    <t xml:space="preserve">Variacion en eficiencia </t>
  </si>
  <si>
    <t>Inventario de MPD</t>
  </si>
  <si>
    <t>VARIACIONES DE MPD</t>
  </si>
  <si>
    <t>VARIACIONES DE MOD</t>
  </si>
  <si>
    <t xml:space="preserve">( Tarifa real - Tarifa estándar) *cantidad de horas reales </t>
  </si>
  <si>
    <t>variación de Tarifa =</t>
  </si>
  <si>
    <t>Horas de MOD realmente trabajadas ( Usd 4,50 /h)</t>
  </si>
  <si>
    <t>30250 h</t>
  </si>
  <si>
    <t>(4,50 -  4, 20 ) * 30250</t>
  </si>
  <si>
    <t>Variación en eficiencia  =</t>
  </si>
  <si>
    <t xml:space="preserve">(Horas reales - Horas presupuestadas)*hora estándar </t>
  </si>
  <si>
    <t>Horas estandar</t>
  </si>
  <si>
    <t xml:space="preserve">( 30250 - 30000) *4,20 </t>
  </si>
  <si>
    <t>(50000 - 45000) *1,25</t>
  </si>
  <si>
    <t xml:space="preserve">Inventario de producc proceso </t>
  </si>
  <si>
    <t xml:space="preserve">Sueldos por pagar </t>
  </si>
  <si>
    <t xml:space="preserve">Baker Company emplea un sistema de costos estándares. Los costos estándares del producto para los materiales directos fueron seis piezas a US$6.25 cada una; para la mano de obra directa fueron 12 horas a US$4.50 la hora y en cuanto a los costos indirectos de fabricación fueron 12 horas a US$2.00 por hora. Durante el mes de mayo, la producción ascendió a 400 conjuntos. Los materiales directos usados para los 400 conjuntos fueron 2,200 piezas a un costo total de US$15,400. El costo de la mano de obra directa para 5,000 horas reales fue de US$23,750. Los costos indirectos de fabricación reales fueron de US$9,500. Se utiliza un sistema de costeo por procesos para acumular los costos. 
a Calcule las variaciones de la eficiencia y del precio de los materiales directos y determine si son favorables o desfavorables y contabilice 
b Calcule las variaciones de la eficiencia y del precio de la mano de obra directa y determine si son favorables o desfavorables y contabilice </t>
  </si>
  <si>
    <t>Estandares</t>
  </si>
  <si>
    <t>MD</t>
  </si>
  <si>
    <t>Unidades</t>
  </si>
  <si>
    <t xml:space="preserve">Producion </t>
  </si>
  <si>
    <t>Estandar  total</t>
  </si>
  <si>
    <t>Real</t>
  </si>
  <si>
    <t xml:space="preserve">MOD </t>
  </si>
  <si>
    <t xml:space="preserve"> (7- 6,25)*2200</t>
  </si>
  <si>
    <t>(2200 - 2400 )*6,25</t>
  </si>
  <si>
    <t>(4,75 - 4,50 )*5000</t>
  </si>
  <si>
    <t>(5000-4800)*4,50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</si>
</sst>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5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165" fontId="0" fillId="0" borderId="0" xfId="1" applyNumberFormat="1" applyFont="1"/>
    <xf numFmtId="44" fontId="0" fillId="0" borderId="0" xfId="2" applyFont="1"/>
    <xf numFmtId="4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43" fontId="0" fillId="0" borderId="0" xfId="0" applyNumberForma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quotePrefix="1"/>
    <xf numFmtId="43" fontId="0" fillId="0" borderId="0" xfId="1" quotePrefix="1" applyFon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7D21A-3F9A-45C0-AE35-FFB10DD49723}">
  <dimension ref="A2:H58"/>
  <sheetViews>
    <sheetView tabSelected="1" topLeftCell="A22" workbookViewId="0">
      <selection activeCell="B45" sqref="B45"/>
    </sheetView>
  </sheetViews>
  <sheetFormatPr baseColWidth="10" defaultRowHeight="14.4" x14ac:dyDescent="0.3"/>
  <cols>
    <col min="1" max="1" width="23.44140625" customWidth="1"/>
    <col min="3" max="3" width="11.77734375" bestFit="1" customWidth="1"/>
  </cols>
  <sheetData>
    <row r="2" spans="1:8" x14ac:dyDescent="0.3">
      <c r="A2" t="s">
        <v>0</v>
      </c>
    </row>
    <row r="3" spans="1:8" x14ac:dyDescent="0.3">
      <c r="A3" t="s">
        <v>1</v>
      </c>
    </row>
    <row r="4" spans="1:8" x14ac:dyDescent="0.3">
      <c r="B4" t="s">
        <v>3</v>
      </c>
      <c r="C4" t="s">
        <v>4</v>
      </c>
      <c r="D4" t="s">
        <v>6</v>
      </c>
    </row>
    <row r="5" spans="1:8" x14ac:dyDescent="0.3">
      <c r="A5" t="s">
        <v>2</v>
      </c>
      <c r="B5" t="s">
        <v>5</v>
      </c>
      <c r="C5">
        <v>1.25</v>
      </c>
      <c r="D5">
        <f>+C5*3</f>
        <v>3.75</v>
      </c>
    </row>
    <row r="6" spans="1:8" x14ac:dyDescent="0.3">
      <c r="A6" t="s">
        <v>7</v>
      </c>
      <c r="B6" t="s">
        <v>8</v>
      </c>
      <c r="C6">
        <v>4.2</v>
      </c>
      <c r="D6">
        <f>+C6*2</f>
        <v>8.4</v>
      </c>
    </row>
    <row r="8" spans="1:8" x14ac:dyDescent="0.3">
      <c r="A8" t="s">
        <v>9</v>
      </c>
      <c r="F8" t="s">
        <v>21</v>
      </c>
      <c r="H8" t="s">
        <v>43</v>
      </c>
    </row>
    <row r="9" spans="1:8" x14ac:dyDescent="0.3">
      <c r="A9" t="s">
        <v>10</v>
      </c>
      <c r="D9">
        <v>15000</v>
      </c>
      <c r="E9" s="5">
        <v>3</v>
      </c>
      <c r="F9">
        <f>+D9*E9</f>
        <v>45000</v>
      </c>
      <c r="G9" t="s">
        <v>22</v>
      </c>
      <c r="H9">
        <f>+D9*2</f>
        <v>30000</v>
      </c>
    </row>
    <row r="10" spans="1:8" x14ac:dyDescent="0.3">
      <c r="A10" t="s">
        <v>11</v>
      </c>
      <c r="D10" s="1">
        <v>50000</v>
      </c>
    </row>
    <row r="11" spans="1:8" x14ac:dyDescent="0.3">
      <c r="A11" t="s">
        <v>12</v>
      </c>
      <c r="D11" s="1">
        <v>60000</v>
      </c>
    </row>
    <row r="12" spans="1:8" x14ac:dyDescent="0.3">
      <c r="A12" t="s">
        <v>38</v>
      </c>
      <c r="D12" s="2" t="s">
        <v>39</v>
      </c>
    </row>
    <row r="14" spans="1:8" x14ac:dyDescent="0.3">
      <c r="A14" t="s">
        <v>13</v>
      </c>
    </row>
    <row r="15" spans="1:8" x14ac:dyDescent="0.3">
      <c r="A15" t="s">
        <v>14</v>
      </c>
    </row>
    <row r="17" spans="1:3" x14ac:dyDescent="0.3">
      <c r="A17" s="6" t="s">
        <v>34</v>
      </c>
    </row>
    <row r="19" spans="1:3" x14ac:dyDescent="0.3">
      <c r="A19" t="s">
        <v>20</v>
      </c>
      <c r="B19" t="s">
        <v>16</v>
      </c>
      <c r="C19" t="s">
        <v>23</v>
      </c>
    </row>
    <row r="20" spans="1:3" x14ac:dyDescent="0.3">
      <c r="A20" t="s">
        <v>20</v>
      </c>
      <c r="B20" t="s">
        <v>24</v>
      </c>
    </row>
    <row r="21" spans="1:3" x14ac:dyDescent="0.3">
      <c r="A21" t="s">
        <v>20</v>
      </c>
      <c r="B21">
        <f>(1.1-1.25) *60000</f>
        <v>-8999.9999999999945</v>
      </c>
      <c r="C21" t="s">
        <v>17</v>
      </c>
    </row>
    <row r="23" spans="1:3" x14ac:dyDescent="0.3">
      <c r="A23" t="s">
        <v>18</v>
      </c>
      <c r="B23" t="s">
        <v>19</v>
      </c>
    </row>
    <row r="24" spans="1:3" x14ac:dyDescent="0.3">
      <c r="A24" t="s">
        <v>18</v>
      </c>
      <c r="B24" t="s">
        <v>45</v>
      </c>
    </row>
    <row r="25" spans="1:3" x14ac:dyDescent="0.3">
      <c r="A25" t="s">
        <v>18</v>
      </c>
      <c r="B25">
        <f>(50000 - 45000) *1.25</f>
        <v>6250</v>
      </c>
      <c r="C25" t="s">
        <v>25</v>
      </c>
    </row>
    <row r="27" spans="1:3" x14ac:dyDescent="0.3">
      <c r="A27" s="6" t="s">
        <v>26</v>
      </c>
    </row>
    <row r="28" spans="1:3" x14ac:dyDescent="0.3">
      <c r="B28" t="s">
        <v>27</v>
      </c>
      <c r="C28" t="s">
        <v>28</v>
      </c>
    </row>
    <row r="29" spans="1:3" x14ac:dyDescent="0.3">
      <c r="A29" t="s">
        <v>29</v>
      </c>
      <c r="B29" s="3">
        <f>60000*1.1</f>
        <v>66000</v>
      </c>
    </row>
    <row r="30" spans="1:3" x14ac:dyDescent="0.3">
      <c r="A30" t="s">
        <v>15</v>
      </c>
      <c r="C30" s="4">
        <v>9000</v>
      </c>
    </row>
    <row r="31" spans="1:3" x14ac:dyDescent="0.3">
      <c r="A31" t="s">
        <v>30</v>
      </c>
      <c r="C31" s="4">
        <f>60000*1.25</f>
        <v>75000</v>
      </c>
    </row>
    <row r="33" spans="1:5" x14ac:dyDescent="0.3">
      <c r="A33" t="s">
        <v>31</v>
      </c>
      <c r="B33" s="1">
        <f>15000*3*1.25</f>
        <v>56250</v>
      </c>
      <c r="C33" s="1"/>
    </row>
    <row r="34" spans="1:5" x14ac:dyDescent="0.3">
      <c r="A34" t="s">
        <v>32</v>
      </c>
      <c r="B34" s="1">
        <v>6250</v>
      </c>
      <c r="C34" s="1"/>
    </row>
    <row r="35" spans="1:5" x14ac:dyDescent="0.3">
      <c r="A35" t="s">
        <v>33</v>
      </c>
      <c r="B35" s="1"/>
      <c r="C35" s="1">
        <f>50000*1.25</f>
        <v>62500</v>
      </c>
      <c r="D35" s="7"/>
      <c r="E35" s="7"/>
    </row>
    <row r="38" spans="1:5" x14ac:dyDescent="0.3">
      <c r="A38" t="s">
        <v>35</v>
      </c>
    </row>
    <row r="40" spans="1:5" x14ac:dyDescent="0.3">
      <c r="A40" t="s">
        <v>37</v>
      </c>
      <c r="B40" t="s">
        <v>36</v>
      </c>
    </row>
    <row r="41" spans="1:5" x14ac:dyDescent="0.3">
      <c r="A41" t="s">
        <v>37</v>
      </c>
      <c r="B41" t="s">
        <v>40</v>
      </c>
    </row>
    <row r="42" spans="1:5" x14ac:dyDescent="0.3">
      <c r="A42" t="s">
        <v>37</v>
      </c>
      <c r="B42" s="1">
        <f>(4.5-4.2)*30250</f>
        <v>9074.9999999999945</v>
      </c>
      <c r="C42" t="s">
        <v>25</v>
      </c>
    </row>
    <row r="45" spans="1:5" x14ac:dyDescent="0.3">
      <c r="A45" t="s">
        <v>41</v>
      </c>
      <c r="B45" t="s">
        <v>42</v>
      </c>
    </row>
    <row r="46" spans="1:5" x14ac:dyDescent="0.3">
      <c r="A46" t="s">
        <v>41</v>
      </c>
      <c r="B46" t="s">
        <v>44</v>
      </c>
    </row>
    <row r="47" spans="1:5" x14ac:dyDescent="0.3">
      <c r="A47" t="s">
        <v>41</v>
      </c>
      <c r="B47" s="1">
        <f>( 30250 - 30000) *4.2</f>
        <v>1050</v>
      </c>
      <c r="C47" t="s">
        <v>25</v>
      </c>
    </row>
    <row r="49" spans="1:3" x14ac:dyDescent="0.3">
      <c r="A49" t="s">
        <v>26</v>
      </c>
    </row>
    <row r="51" spans="1:3" x14ac:dyDescent="0.3">
      <c r="B51" t="s">
        <v>27</v>
      </c>
      <c r="C51" t="s">
        <v>28</v>
      </c>
    </row>
    <row r="52" spans="1:3" x14ac:dyDescent="0.3">
      <c r="A52" t="s">
        <v>46</v>
      </c>
      <c r="B52" s="1">
        <f>4.2*30000</f>
        <v>126000</v>
      </c>
    </row>
    <row r="53" spans="1:3" x14ac:dyDescent="0.3">
      <c r="A53" t="s">
        <v>15</v>
      </c>
      <c r="B53" s="7">
        <f>+B42</f>
        <v>9074.9999999999945</v>
      </c>
      <c r="C53" s="4"/>
    </row>
    <row r="54" spans="1:3" x14ac:dyDescent="0.3">
      <c r="A54" t="s">
        <v>18</v>
      </c>
      <c r="B54" s="1">
        <v>1050</v>
      </c>
    </row>
    <row r="55" spans="1:3" x14ac:dyDescent="0.3">
      <c r="A55" t="s">
        <v>47</v>
      </c>
      <c r="C55" s="4">
        <f>30250*4.5</f>
        <v>136125</v>
      </c>
    </row>
    <row r="56" spans="1:3" x14ac:dyDescent="0.3">
      <c r="B56" s="1"/>
      <c r="C56" s="1"/>
    </row>
    <row r="57" spans="1:3" x14ac:dyDescent="0.3">
      <c r="B57" s="1"/>
      <c r="C57" s="1"/>
    </row>
    <row r="58" spans="1:3" x14ac:dyDescent="0.3">
      <c r="B58" s="1"/>
      <c r="C5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EA69-4FAA-4F01-B6A3-3DAF26241191}">
  <dimension ref="A2:Q58"/>
  <sheetViews>
    <sheetView workbookViewId="0">
      <selection activeCell="A2" sqref="A2:J15"/>
    </sheetView>
  </sheetViews>
  <sheetFormatPr baseColWidth="10" defaultRowHeight="14.4" x14ac:dyDescent="0.3"/>
  <cols>
    <col min="1" max="1" width="25.6640625" customWidth="1"/>
  </cols>
  <sheetData>
    <row r="2" spans="1:17" x14ac:dyDescent="0.3">
      <c r="A2" s="8" t="s">
        <v>48</v>
      </c>
      <c r="B2" s="9"/>
      <c r="C2" s="9"/>
      <c r="D2" s="9"/>
      <c r="E2" s="9"/>
      <c r="F2" s="9"/>
      <c r="G2" s="9"/>
      <c r="H2" s="9"/>
      <c r="I2" s="9"/>
      <c r="J2" s="9"/>
      <c r="L2" t="s">
        <v>49</v>
      </c>
    </row>
    <row r="3" spans="1:17" x14ac:dyDescent="0.3">
      <c r="A3" s="9"/>
      <c r="B3" s="9"/>
      <c r="C3" s="9"/>
      <c r="D3" s="9"/>
      <c r="E3" s="9"/>
      <c r="F3" s="9"/>
      <c r="G3" s="9"/>
      <c r="H3" s="9"/>
      <c r="I3" s="9"/>
      <c r="J3" s="9"/>
      <c r="M3" t="s">
        <v>51</v>
      </c>
      <c r="N3" t="s">
        <v>4</v>
      </c>
      <c r="O3" t="s">
        <v>6</v>
      </c>
      <c r="P3" t="s">
        <v>52</v>
      </c>
      <c r="Q3" t="s">
        <v>53</v>
      </c>
    </row>
    <row r="4" spans="1:17" x14ac:dyDescent="0.3">
      <c r="A4" s="9"/>
      <c r="B4" s="9"/>
      <c r="C4" s="9"/>
      <c r="D4" s="9"/>
      <c r="E4" s="9"/>
      <c r="F4" s="9"/>
      <c r="G4" s="9"/>
      <c r="H4" s="9"/>
      <c r="I4" s="9"/>
      <c r="J4" s="9"/>
      <c r="L4" t="s">
        <v>50</v>
      </c>
      <c r="M4">
        <v>6</v>
      </c>
      <c r="N4">
        <v>6.25</v>
      </c>
      <c r="O4">
        <f>+M4*N4</f>
        <v>37.5</v>
      </c>
      <c r="P4">
        <v>400</v>
      </c>
      <c r="Q4">
        <f>+P4*M4</f>
        <v>2400</v>
      </c>
    </row>
    <row r="5" spans="1:17" x14ac:dyDescent="0.3">
      <c r="A5" s="9"/>
      <c r="B5" s="9"/>
      <c r="C5" s="9"/>
      <c r="D5" s="9"/>
      <c r="E5" s="9"/>
      <c r="F5" s="9"/>
      <c r="G5" s="9"/>
      <c r="H5" s="9"/>
      <c r="I5" s="9"/>
      <c r="J5" s="9"/>
      <c r="L5" t="s">
        <v>7</v>
      </c>
      <c r="M5">
        <v>12</v>
      </c>
      <c r="N5">
        <v>4.5</v>
      </c>
      <c r="O5">
        <f>+M5*N5</f>
        <v>54</v>
      </c>
      <c r="P5">
        <v>400</v>
      </c>
      <c r="Q5">
        <f>+M5*P5</f>
        <v>4800</v>
      </c>
    </row>
    <row r="6" spans="1:17" x14ac:dyDescent="0.3">
      <c r="A6" s="9"/>
      <c r="B6" s="9"/>
      <c r="C6" s="9"/>
      <c r="D6" s="9"/>
      <c r="E6" s="9"/>
      <c r="F6" s="9"/>
      <c r="G6" s="9"/>
      <c r="H6" s="9"/>
      <c r="I6" s="9"/>
      <c r="J6" s="9"/>
    </row>
    <row r="7" spans="1:17" x14ac:dyDescent="0.3">
      <c r="A7" s="9"/>
      <c r="B7" s="9"/>
      <c r="C7" s="9"/>
      <c r="D7" s="9"/>
      <c r="E7" s="9"/>
      <c r="F7" s="9"/>
      <c r="G7" s="9"/>
      <c r="H7" s="9"/>
      <c r="I7" s="9"/>
      <c r="J7" s="9"/>
      <c r="L7" t="s">
        <v>54</v>
      </c>
    </row>
    <row r="8" spans="1:17" x14ac:dyDescent="0.3">
      <c r="A8" s="9"/>
      <c r="B8" s="9"/>
      <c r="C8" s="9"/>
      <c r="D8" s="9"/>
      <c r="E8" s="9"/>
      <c r="F8" s="9"/>
      <c r="G8" s="9"/>
      <c r="H8" s="9"/>
      <c r="I8" s="9"/>
      <c r="J8" s="9"/>
      <c r="L8" t="s">
        <v>2</v>
      </c>
      <c r="M8">
        <v>15400</v>
      </c>
      <c r="N8" s="1">
        <f>+M8/M9</f>
        <v>7</v>
      </c>
    </row>
    <row r="9" spans="1:17" x14ac:dyDescent="0.3">
      <c r="A9" s="9"/>
      <c r="B9" s="9"/>
      <c r="C9" s="9"/>
      <c r="D9" s="9"/>
      <c r="E9" s="9"/>
      <c r="F9" s="9"/>
      <c r="G9" s="9"/>
      <c r="H9" s="9"/>
      <c r="I9" s="9"/>
      <c r="J9" s="9"/>
      <c r="M9">
        <v>2200</v>
      </c>
    </row>
    <row r="10" spans="1:17" x14ac:dyDescent="0.3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7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L11" t="s">
        <v>55</v>
      </c>
      <c r="M11">
        <v>23750</v>
      </c>
      <c r="N11">
        <f>+M11/M12</f>
        <v>4.75</v>
      </c>
    </row>
    <row r="12" spans="1:17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M12">
        <v>5000</v>
      </c>
    </row>
    <row r="13" spans="1:17" x14ac:dyDescent="0.3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7" x14ac:dyDescent="0.3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7" x14ac:dyDescent="0.3">
      <c r="A15" s="9"/>
      <c r="B15" s="9"/>
      <c r="C15" s="9"/>
      <c r="D15" s="9"/>
      <c r="E15" s="9"/>
      <c r="F15" s="9"/>
      <c r="G15" s="9"/>
      <c r="H15" s="9"/>
      <c r="I15" s="9"/>
      <c r="J15" s="9"/>
    </row>
    <row r="20" spans="1:3" x14ac:dyDescent="0.3">
      <c r="A20" s="6" t="s">
        <v>34</v>
      </c>
    </row>
    <row r="22" spans="1:3" x14ac:dyDescent="0.3">
      <c r="A22" t="s">
        <v>20</v>
      </c>
      <c r="B22" t="s">
        <v>16</v>
      </c>
      <c r="C22" t="s">
        <v>23</v>
      </c>
    </row>
    <row r="23" spans="1:3" x14ac:dyDescent="0.3">
      <c r="A23" t="s">
        <v>20</v>
      </c>
      <c r="B23" s="10" t="s">
        <v>56</v>
      </c>
    </row>
    <row r="24" spans="1:3" x14ac:dyDescent="0.3">
      <c r="A24" t="s">
        <v>20</v>
      </c>
      <c r="B24" s="11">
        <f>(7- 6.25)*2200</f>
        <v>1650</v>
      </c>
      <c r="C24" t="s">
        <v>25</v>
      </c>
    </row>
    <row r="26" spans="1:3" x14ac:dyDescent="0.3">
      <c r="A26" t="s">
        <v>18</v>
      </c>
      <c r="B26" t="s">
        <v>19</v>
      </c>
    </row>
    <row r="27" spans="1:3" x14ac:dyDescent="0.3">
      <c r="A27" t="s">
        <v>18</v>
      </c>
      <c r="B27" t="s">
        <v>57</v>
      </c>
    </row>
    <row r="28" spans="1:3" x14ac:dyDescent="0.3">
      <c r="A28" t="s">
        <v>18</v>
      </c>
      <c r="B28">
        <f>(2200 - 2400 )*6.25</f>
        <v>-1250</v>
      </c>
      <c r="C28" t="s">
        <v>17</v>
      </c>
    </row>
    <row r="30" spans="1:3" x14ac:dyDescent="0.3">
      <c r="A30" s="6" t="s">
        <v>26</v>
      </c>
    </row>
    <row r="31" spans="1:3" x14ac:dyDescent="0.3">
      <c r="B31" t="s">
        <v>27</v>
      </c>
      <c r="C31" t="s">
        <v>28</v>
      </c>
    </row>
    <row r="32" spans="1:3" x14ac:dyDescent="0.3">
      <c r="A32" t="s">
        <v>29</v>
      </c>
      <c r="B32">
        <f>2200*6.25</f>
        <v>13750</v>
      </c>
    </row>
    <row r="33" spans="1:3" x14ac:dyDescent="0.3">
      <c r="A33" t="s">
        <v>15</v>
      </c>
      <c r="B33">
        <v>1650</v>
      </c>
    </row>
    <row r="34" spans="1:3" x14ac:dyDescent="0.3">
      <c r="A34" t="s">
        <v>30</v>
      </c>
      <c r="C34">
        <v>15400</v>
      </c>
    </row>
    <row r="36" spans="1:3" x14ac:dyDescent="0.3">
      <c r="A36" t="s">
        <v>31</v>
      </c>
      <c r="B36">
        <f>2400*6.25</f>
        <v>15000</v>
      </c>
    </row>
    <row r="37" spans="1:3" x14ac:dyDescent="0.3">
      <c r="A37" t="s">
        <v>32</v>
      </c>
      <c r="C37">
        <v>1250</v>
      </c>
    </row>
    <row r="38" spans="1:3" x14ac:dyDescent="0.3">
      <c r="A38" t="s">
        <v>33</v>
      </c>
      <c r="C38">
        <f>2200*6.25</f>
        <v>13750</v>
      </c>
    </row>
    <row r="41" spans="1:3" x14ac:dyDescent="0.3">
      <c r="A41" t="s">
        <v>35</v>
      </c>
    </row>
    <row r="43" spans="1:3" x14ac:dyDescent="0.3">
      <c r="A43" t="s">
        <v>37</v>
      </c>
      <c r="B43" t="s">
        <v>36</v>
      </c>
    </row>
    <row r="44" spans="1:3" x14ac:dyDescent="0.3">
      <c r="A44" t="s">
        <v>37</v>
      </c>
      <c r="B44" t="s">
        <v>58</v>
      </c>
    </row>
    <row r="45" spans="1:3" x14ac:dyDescent="0.3">
      <c r="A45" t="s">
        <v>37</v>
      </c>
      <c r="B45">
        <f>(4.75 - 4.5 )*5000</f>
        <v>1250</v>
      </c>
      <c r="C45" t="s">
        <v>25</v>
      </c>
    </row>
    <row r="48" spans="1:3" x14ac:dyDescent="0.3">
      <c r="A48" t="s">
        <v>41</v>
      </c>
      <c r="B48" t="s">
        <v>42</v>
      </c>
    </row>
    <row r="49" spans="1:3" x14ac:dyDescent="0.3">
      <c r="A49" t="s">
        <v>41</v>
      </c>
      <c r="B49" t="s">
        <v>59</v>
      </c>
    </row>
    <row r="50" spans="1:3" x14ac:dyDescent="0.3">
      <c r="A50" t="s">
        <v>41</v>
      </c>
      <c r="B50">
        <f>(5000-4800)*4.5</f>
        <v>900</v>
      </c>
      <c r="C50" t="s">
        <v>25</v>
      </c>
    </row>
    <row r="52" spans="1:3" x14ac:dyDescent="0.3">
      <c r="A52" t="s">
        <v>26</v>
      </c>
    </row>
    <row r="54" spans="1:3" x14ac:dyDescent="0.3">
      <c r="B54" t="s">
        <v>27</v>
      </c>
      <c r="C54" t="s">
        <v>28</v>
      </c>
    </row>
    <row r="55" spans="1:3" x14ac:dyDescent="0.3">
      <c r="A55" t="s">
        <v>46</v>
      </c>
      <c r="B55">
        <f>4800*4.5</f>
        <v>21600</v>
      </c>
    </row>
    <row r="56" spans="1:3" x14ac:dyDescent="0.3">
      <c r="A56" t="s">
        <v>15</v>
      </c>
      <c r="B56">
        <v>1250</v>
      </c>
    </row>
    <row r="57" spans="1:3" x14ac:dyDescent="0.3">
      <c r="A57" t="s">
        <v>18</v>
      </c>
      <c r="B57">
        <v>900</v>
      </c>
    </row>
    <row r="58" spans="1:3" x14ac:dyDescent="0.3">
      <c r="A58" t="s">
        <v>47</v>
      </c>
      <c r="C58">
        <f>5000*4.75</f>
        <v>23750</v>
      </c>
    </row>
  </sheetData>
  <mergeCells count="1">
    <mergeCell ref="A2:J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8002A12B009940B62EF3E6219D5D29" ma:contentTypeVersion="12" ma:contentTypeDescription="Crear nuevo documento." ma:contentTypeScope="" ma:versionID="aff17114c51fc694662431d5ad3743ce">
  <xsd:schema xmlns:xsd="http://www.w3.org/2001/XMLSchema" xmlns:xs="http://www.w3.org/2001/XMLSchema" xmlns:p="http://schemas.microsoft.com/office/2006/metadata/properties" xmlns:ns2="e51f6c10-7597-4725-8bbe-6fe35db67d3f" xmlns:ns3="e97f4799-d4df-4992-8573-f6fa15790d48" targetNamespace="http://schemas.microsoft.com/office/2006/metadata/properties" ma:root="true" ma:fieldsID="96e781cea37cba932c4adc1d4179c69f" ns2:_="" ns3:_="">
    <xsd:import namespace="e51f6c10-7597-4725-8bbe-6fe35db67d3f"/>
    <xsd:import namespace="e97f4799-d4df-4992-8573-f6fa15790d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f6c10-7597-4725-8bbe-6fe35db67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791a93fd-85eb-4ed5-a455-f8b0a6237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f4799-d4df-4992-8573-f6fa15790d4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a667b06-f995-4466-a27c-7e520ca4daf5}" ma:internalName="TaxCatchAll" ma:showField="CatchAllData" ma:web="e97f4799-d4df-4992-8573-f6fa15790d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1f6c10-7597-4725-8bbe-6fe35db67d3f">
      <Terms xmlns="http://schemas.microsoft.com/office/infopath/2007/PartnerControls"/>
    </lcf76f155ced4ddcb4097134ff3c332f>
    <TaxCatchAll xmlns="e97f4799-d4df-4992-8573-f6fa15790d48" xsi:nil="true"/>
  </documentManagement>
</p:properties>
</file>

<file path=customXml/itemProps1.xml><?xml version="1.0" encoding="utf-8"?>
<ds:datastoreItem xmlns:ds="http://schemas.openxmlformats.org/officeDocument/2006/customXml" ds:itemID="{AFED1A6D-E6AA-4A63-B9EB-7B378303EFEE}"/>
</file>

<file path=customXml/itemProps2.xml><?xml version="1.0" encoding="utf-8"?>
<ds:datastoreItem xmlns:ds="http://schemas.openxmlformats.org/officeDocument/2006/customXml" ds:itemID="{3928CF77-4AEB-44B2-97CD-F6746F6B4BAA}"/>
</file>

<file path=customXml/itemProps3.xml><?xml version="1.0" encoding="utf-8"?>
<ds:datastoreItem xmlns:ds="http://schemas.openxmlformats.org/officeDocument/2006/customXml" ds:itemID="{FEC626D2-426A-4AC9-8D43-56ABE2E448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ej1</vt:lpstr>
      <vt:lpstr>ej2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Fabian Suarez C.</dc:creator>
  <cp:lastModifiedBy>E. Fabian Suarez C.</cp:lastModifiedBy>
  <dcterms:created xsi:type="dcterms:W3CDTF">2026-05-03T03:38:39Z</dcterms:created>
  <dcterms:modified xsi:type="dcterms:W3CDTF">2026-05-03T04:55:53Z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0x010100B98002A12B009940B62EF3E6219D5D29</vt:lpwstr>
  </property>
</Properties>
</file>